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15" windowWidth="15195" windowHeight="8445"/>
  </bookViews>
  <sheets>
    <sheet name="Poule" sheetId="1" r:id="rId1"/>
    <sheet name="Finale's" sheetId="3" r:id="rId2"/>
    <sheet name="GROEP-1" sheetId="10" r:id="rId3"/>
    <sheet name="GROEP-2" sheetId="5" r:id="rId4"/>
    <sheet name="GROEP-3" sheetId="6" r:id="rId5"/>
    <sheet name="GROEP-4" sheetId="8" r:id="rId6"/>
  </sheets>
  <calcPr calcId="145621"/>
</workbook>
</file>

<file path=xl/calcChain.xml><?xml version="1.0" encoding="utf-8"?>
<calcChain xmlns="http://schemas.openxmlformats.org/spreadsheetml/2006/main">
  <c r="F16" i="3" l="1"/>
  <c r="G12" i="1"/>
  <c r="AF24" i="1" l="1"/>
  <c r="AF22" i="1"/>
  <c r="N25" i="1"/>
  <c r="G25" i="1"/>
  <c r="G24" i="1"/>
  <c r="N24" i="1"/>
  <c r="G23" i="1"/>
  <c r="G22" i="1"/>
  <c r="AM17" i="1"/>
  <c r="AF17" i="1"/>
  <c r="AM16" i="1"/>
  <c r="AF16" i="1"/>
  <c r="AF14" i="1"/>
  <c r="AF12" i="1"/>
  <c r="AF13" i="1"/>
  <c r="AF15" i="1"/>
  <c r="G17" i="1"/>
  <c r="N17" i="1"/>
  <c r="G16" i="1"/>
  <c r="N16" i="1"/>
  <c r="G13" i="1"/>
  <c r="G14" i="1" l="1"/>
  <c r="A4" i="5" l="1"/>
  <c r="C4" i="5"/>
  <c r="F4" i="5"/>
  <c r="J4" i="5"/>
  <c r="A13" i="8"/>
  <c r="I13" i="8"/>
  <c r="J13" i="8"/>
  <c r="K13" i="8"/>
  <c r="L13" i="8"/>
  <c r="A14" i="8"/>
  <c r="I14" i="8"/>
  <c r="J14" i="8"/>
  <c r="K14" i="8"/>
  <c r="L14" i="8"/>
  <c r="A15" i="8"/>
  <c r="B13" i="8"/>
  <c r="F13" i="8"/>
  <c r="G13" i="8"/>
  <c r="H13" i="8"/>
  <c r="I15" i="8"/>
  <c r="J15" i="8"/>
  <c r="K15" i="8"/>
  <c r="L15" i="8"/>
  <c r="B16" i="8"/>
  <c r="B17" i="8"/>
  <c r="B18" i="8"/>
  <c r="B19" i="8"/>
  <c r="A4" i="8"/>
  <c r="B4" i="8"/>
  <c r="C4" i="8"/>
  <c r="F4" i="8"/>
  <c r="G4" i="8"/>
  <c r="H4" i="8"/>
  <c r="J4" i="8"/>
  <c r="K4" i="8"/>
  <c r="L4" i="8"/>
  <c r="A5" i="8"/>
  <c r="B5" i="8"/>
  <c r="D5" i="8"/>
  <c r="F5" i="8"/>
  <c r="G5" i="8"/>
  <c r="H5" i="8"/>
  <c r="A6" i="8"/>
  <c r="B6" i="8"/>
  <c r="D6" i="8"/>
  <c r="F6" i="8"/>
  <c r="G6" i="8"/>
  <c r="H6" i="8"/>
  <c r="A7" i="8"/>
  <c r="B7" i="8"/>
  <c r="D7" i="8"/>
  <c r="F7" i="8"/>
  <c r="G7" i="8"/>
  <c r="H7" i="8"/>
  <c r="A8" i="8"/>
  <c r="B8" i="8"/>
  <c r="D8" i="8"/>
  <c r="F8" i="8"/>
  <c r="G8" i="8"/>
  <c r="H8" i="8"/>
  <c r="A9" i="8"/>
  <c r="B9" i="8"/>
  <c r="D9" i="8"/>
  <c r="F9" i="8"/>
  <c r="G9" i="8"/>
  <c r="H9" i="8"/>
  <c r="A10" i="8"/>
  <c r="B10" i="8"/>
  <c r="D10" i="8"/>
  <c r="F10" i="8"/>
  <c r="G10" i="8"/>
  <c r="H10" i="8"/>
  <c r="A13" i="6"/>
  <c r="I13" i="6"/>
  <c r="J13" i="6"/>
  <c r="K13" i="6"/>
  <c r="L13" i="6"/>
  <c r="A14" i="6"/>
  <c r="I14" i="6"/>
  <c r="J14" i="6"/>
  <c r="K14" i="6"/>
  <c r="L14" i="6"/>
  <c r="A15" i="6"/>
  <c r="B13" i="6"/>
  <c r="F13" i="6"/>
  <c r="G13" i="6"/>
  <c r="H13" i="6"/>
  <c r="I15" i="6"/>
  <c r="J15" i="6"/>
  <c r="K15" i="6"/>
  <c r="L15" i="6"/>
  <c r="B16" i="6"/>
  <c r="B17" i="6"/>
  <c r="B18" i="6"/>
  <c r="B19" i="6"/>
  <c r="A4" i="6"/>
  <c r="B4" i="6"/>
  <c r="C4" i="6"/>
  <c r="F4" i="6"/>
  <c r="G4" i="6"/>
  <c r="H4" i="6"/>
  <c r="J4" i="6"/>
  <c r="A5" i="6"/>
  <c r="B5" i="6"/>
  <c r="D5" i="6"/>
  <c r="F5" i="6"/>
  <c r="G5" i="6"/>
  <c r="H5" i="6"/>
  <c r="A6" i="6"/>
  <c r="B6" i="6"/>
  <c r="D6" i="6"/>
  <c r="F6" i="6"/>
  <c r="G6" i="6"/>
  <c r="H6" i="6"/>
  <c r="A7" i="6"/>
  <c r="B7" i="6"/>
  <c r="C7" i="6"/>
  <c r="D7" i="6"/>
  <c r="F7" i="6"/>
  <c r="G7" i="6"/>
  <c r="H7" i="6"/>
  <c r="A8" i="6"/>
  <c r="B8" i="6"/>
  <c r="D8" i="6"/>
  <c r="F8" i="6"/>
  <c r="G8" i="6"/>
  <c r="H8" i="6"/>
  <c r="A9" i="6"/>
  <c r="B9" i="6"/>
  <c r="D9" i="6"/>
  <c r="F9" i="6"/>
  <c r="G9" i="6"/>
  <c r="H9" i="6"/>
  <c r="A10" i="6"/>
  <c r="B10" i="6"/>
  <c r="D10" i="6"/>
  <c r="F10" i="6"/>
  <c r="G10" i="6"/>
  <c r="H10" i="6"/>
  <c r="A14" i="5"/>
  <c r="I14" i="5"/>
  <c r="J14" i="5"/>
  <c r="K14" i="5"/>
  <c r="L14" i="5"/>
  <c r="A15" i="5"/>
  <c r="I15" i="5"/>
  <c r="J15" i="5"/>
  <c r="K15" i="5"/>
  <c r="L15" i="5"/>
  <c r="A16" i="5"/>
  <c r="B14" i="5"/>
  <c r="F14" i="5"/>
  <c r="G14" i="5"/>
  <c r="H14" i="5"/>
  <c r="I16" i="5"/>
  <c r="J16" i="5"/>
  <c r="K16" i="5"/>
  <c r="L16" i="5"/>
  <c r="B17" i="5"/>
  <c r="B18" i="5"/>
  <c r="B19" i="5"/>
  <c r="B20" i="5"/>
  <c r="A5" i="5"/>
  <c r="B5" i="5"/>
  <c r="D5" i="5"/>
  <c r="F5" i="5"/>
  <c r="G5" i="5"/>
  <c r="H5" i="5"/>
  <c r="A6" i="5"/>
  <c r="B6" i="5"/>
  <c r="D6" i="5"/>
  <c r="F6" i="5"/>
  <c r="G6" i="5"/>
  <c r="H6" i="5"/>
  <c r="A7" i="5"/>
  <c r="B7" i="5"/>
  <c r="D7" i="5"/>
  <c r="F7" i="5"/>
  <c r="G7" i="5"/>
  <c r="H7" i="5"/>
  <c r="A8" i="5"/>
  <c r="B8" i="5"/>
  <c r="D8" i="5"/>
  <c r="F8" i="5"/>
  <c r="G8" i="5"/>
  <c r="H8" i="5"/>
  <c r="A9" i="5"/>
  <c r="B9" i="5"/>
  <c r="D9" i="5"/>
  <c r="F9" i="5"/>
  <c r="G9" i="5"/>
  <c r="H9" i="5"/>
  <c r="A10" i="5"/>
  <c r="B10" i="5"/>
  <c r="D10" i="5"/>
  <c r="F10" i="5"/>
  <c r="G10" i="5"/>
  <c r="H10" i="5"/>
  <c r="A13" i="10"/>
  <c r="K13" i="10"/>
  <c r="L13" i="10"/>
  <c r="M13" i="10"/>
  <c r="N13" i="10"/>
  <c r="A14" i="10"/>
  <c r="K14" i="10"/>
  <c r="L14" i="10"/>
  <c r="M14" i="10"/>
  <c r="N14" i="10"/>
  <c r="A15" i="10"/>
  <c r="B13" i="10"/>
  <c r="H13" i="10"/>
  <c r="I13" i="10"/>
  <c r="J13" i="10"/>
  <c r="K15" i="10"/>
  <c r="L15" i="10"/>
  <c r="M15" i="10"/>
  <c r="N15" i="10"/>
  <c r="B16" i="10"/>
  <c r="C16" i="10"/>
  <c r="D16" i="10"/>
  <c r="E16" i="10"/>
  <c r="F16" i="10"/>
  <c r="G16" i="10"/>
  <c r="B17" i="10"/>
  <c r="C17" i="10"/>
  <c r="D17" i="10"/>
  <c r="E17" i="10"/>
  <c r="F17" i="10"/>
  <c r="G17" i="10"/>
  <c r="B18" i="10"/>
  <c r="C18" i="10"/>
  <c r="D18" i="10"/>
  <c r="E18" i="10"/>
  <c r="F18" i="10"/>
  <c r="G18" i="10"/>
  <c r="B19" i="10"/>
  <c r="C19" i="10"/>
  <c r="D19" i="10"/>
  <c r="E19" i="10"/>
  <c r="F19" i="10"/>
  <c r="G19" i="10"/>
  <c r="A4" i="10"/>
  <c r="B4" i="10"/>
  <c r="C4" i="10"/>
  <c r="H4" i="10"/>
  <c r="L4" i="10"/>
  <c r="A5" i="10"/>
  <c r="B5" i="10"/>
  <c r="D5" i="10"/>
  <c r="E5" i="10"/>
  <c r="G5" i="10"/>
  <c r="H5" i="10"/>
  <c r="I5" i="10"/>
  <c r="J5" i="10"/>
  <c r="A6" i="10"/>
  <c r="B6" i="10"/>
  <c r="D6" i="10"/>
  <c r="E6" i="10"/>
  <c r="G6" i="10"/>
  <c r="H6" i="10"/>
  <c r="I6" i="10"/>
  <c r="J6" i="10"/>
  <c r="A7" i="10"/>
  <c r="B7" i="10"/>
  <c r="D7" i="10"/>
  <c r="E7" i="10"/>
  <c r="G7" i="10"/>
  <c r="H7" i="10"/>
  <c r="I7" i="10"/>
  <c r="J7" i="10"/>
  <c r="A8" i="10"/>
  <c r="B8" i="10"/>
  <c r="D8" i="10"/>
  <c r="E8" i="10"/>
  <c r="G8" i="10"/>
  <c r="H8" i="10"/>
  <c r="I8" i="10"/>
  <c r="J8" i="10"/>
  <c r="A9" i="10"/>
  <c r="B9" i="10"/>
  <c r="D9" i="10"/>
  <c r="E9" i="10"/>
  <c r="F9" i="10"/>
  <c r="G9" i="10"/>
  <c r="H9" i="10"/>
  <c r="I9" i="10"/>
  <c r="J9" i="10"/>
  <c r="A10" i="10"/>
  <c r="B10" i="10"/>
  <c r="D10" i="10"/>
  <c r="E10" i="10"/>
  <c r="G10" i="10"/>
  <c r="H10" i="10"/>
  <c r="I10" i="10"/>
  <c r="J10" i="10"/>
  <c r="AY1" i="1"/>
  <c r="AY5" i="3" s="1"/>
  <c r="AZ1" i="1"/>
  <c r="AY6" i="3" s="1"/>
  <c r="BB1" i="1"/>
  <c r="AY8" i="3" s="1"/>
  <c r="BA1" i="1"/>
  <c r="AY7" i="3" s="1"/>
  <c r="AX12" i="1"/>
  <c r="J5" i="5" s="1"/>
  <c r="AX13" i="1"/>
  <c r="J6" i="5" s="1"/>
  <c r="AX14" i="1"/>
  <c r="J7" i="5" s="1"/>
  <c r="AX15" i="1"/>
  <c r="J8" i="5" s="1"/>
  <c r="AX16" i="1"/>
  <c r="J9" i="5" s="1"/>
  <c r="AX17" i="1"/>
  <c r="J10" i="5" s="1"/>
  <c r="AZ12" i="1"/>
  <c r="L5" i="5" s="1"/>
  <c r="AZ13" i="1"/>
  <c r="L6" i="5" s="1"/>
  <c r="AZ14" i="1"/>
  <c r="L7" i="5" s="1"/>
  <c r="AZ15" i="1"/>
  <c r="L8" i="5" s="1"/>
  <c r="AZ16" i="1"/>
  <c r="L9" i="5" s="1"/>
  <c r="AZ17" i="1"/>
  <c r="L10" i="5" s="1"/>
  <c r="Y23" i="1"/>
  <c r="J8" i="6" s="1"/>
  <c r="AA23" i="1"/>
  <c r="L8" i="8" s="1"/>
  <c r="Y24" i="1"/>
  <c r="J9" i="6" s="1"/>
  <c r="AA24" i="1"/>
  <c r="L9" i="6" s="1"/>
  <c r="Y25" i="1"/>
  <c r="J10" i="6" s="1"/>
  <c r="AA25" i="1"/>
  <c r="L10" i="6" s="1"/>
  <c r="Y20" i="1"/>
  <c r="J5" i="6" s="1"/>
  <c r="Y21" i="1"/>
  <c r="J6" i="6" s="1"/>
  <c r="Y22" i="1"/>
  <c r="J7" i="8" s="1"/>
  <c r="AA20" i="1"/>
  <c r="L5" i="6" s="1"/>
  <c r="AA21" i="1"/>
  <c r="L6" i="6" s="1"/>
  <c r="AA22" i="1"/>
  <c r="L7" i="6" s="1"/>
  <c r="BQ4" i="1"/>
  <c r="BG8" i="3" s="1"/>
  <c r="BQ3" i="1"/>
  <c r="BG7" i="3" s="1"/>
  <c r="BQ2" i="1"/>
  <c r="BG6" i="3" s="1"/>
  <c r="BQ1" i="1"/>
  <c r="BG5" i="3" s="1"/>
  <c r="BO4" i="1"/>
  <c r="BE8" i="3" s="1"/>
  <c r="BO3" i="1"/>
  <c r="BE7" i="3" s="1"/>
  <c r="BO2" i="1"/>
  <c r="BE6" i="3" s="1"/>
  <c r="BO1" i="1"/>
  <c r="BE5" i="3" s="1"/>
  <c r="BM4" i="1"/>
  <c r="BC8" i="3" s="1"/>
  <c r="BM3" i="1"/>
  <c r="BC7" i="3" s="1"/>
  <c r="BM2" i="1"/>
  <c r="BC6" i="3" s="1"/>
  <c r="BM1" i="1"/>
  <c r="BC5" i="3" s="1"/>
  <c r="BK4" i="1"/>
  <c r="BA8" i="3" s="1"/>
  <c r="BK3" i="1"/>
  <c r="BA7" i="3" s="1"/>
  <c r="BK2" i="1"/>
  <c r="BA6" i="3" s="1"/>
  <c r="BK1" i="1"/>
  <c r="BA5" i="3" s="1"/>
  <c r="AX20" i="1"/>
  <c r="AZ25" i="1"/>
  <c r="AX25" i="1"/>
  <c r="AZ24" i="1"/>
  <c r="AX24" i="1"/>
  <c r="AZ23" i="1"/>
  <c r="AX23" i="1"/>
  <c r="AZ22" i="1"/>
  <c r="AX22" i="1"/>
  <c r="AZ21" i="1"/>
  <c r="AX21" i="1"/>
  <c r="AZ20" i="1"/>
  <c r="AM25" i="1"/>
  <c r="E10" i="8" s="1"/>
  <c r="AM24" i="1"/>
  <c r="E9" i="8" s="1"/>
  <c r="AM23" i="1"/>
  <c r="E8" i="8" s="1"/>
  <c r="AM22" i="1"/>
  <c r="E7" i="8" s="1"/>
  <c r="AM21" i="1"/>
  <c r="E6" i="8" s="1"/>
  <c r="AM20" i="1"/>
  <c r="E5" i="8" s="1"/>
  <c r="AF25" i="1"/>
  <c r="C10" i="8" s="1"/>
  <c r="AF23" i="1"/>
  <c r="C8" i="8" s="1"/>
  <c r="C7" i="8"/>
  <c r="AF21" i="1"/>
  <c r="AF20" i="1"/>
  <c r="C5" i="8" s="1"/>
  <c r="E10" i="6"/>
  <c r="E9" i="6"/>
  <c r="N23" i="1"/>
  <c r="E8" i="6" s="1"/>
  <c r="N22" i="1"/>
  <c r="E7" i="6" s="1"/>
  <c r="N21" i="1"/>
  <c r="E6" i="6" s="1"/>
  <c r="N20" i="1"/>
  <c r="E5" i="6" s="1"/>
  <c r="C10" i="6"/>
  <c r="C9" i="6"/>
  <c r="C8" i="6"/>
  <c r="G21" i="1"/>
  <c r="C6" i="6" s="1"/>
  <c r="G20" i="1"/>
  <c r="C5" i="6" s="1"/>
  <c r="AM12" i="1"/>
  <c r="E5" i="5" s="1"/>
  <c r="AM13" i="1"/>
  <c r="E6" i="5" s="1"/>
  <c r="AM14" i="1"/>
  <c r="E7" i="5" s="1"/>
  <c r="AM15" i="1"/>
  <c r="E8" i="5" s="1"/>
  <c r="E9" i="5"/>
  <c r="E10" i="5"/>
  <c r="C10" i="10"/>
  <c r="C9" i="10"/>
  <c r="G15" i="1"/>
  <c r="C8" i="10" s="1"/>
  <c r="C7" i="10"/>
  <c r="C6" i="10"/>
  <c r="C5" i="10"/>
  <c r="F10" i="10"/>
  <c r="N15" i="1"/>
  <c r="F8" i="10" s="1"/>
  <c r="N14" i="1"/>
  <c r="F7" i="10" s="1"/>
  <c r="N13" i="1"/>
  <c r="F6" i="10" s="1"/>
  <c r="N12" i="1"/>
  <c r="F5" i="10" s="1"/>
  <c r="Y12" i="1"/>
  <c r="Y13" i="1"/>
  <c r="L6" i="10" s="1"/>
  <c r="Y14" i="1"/>
  <c r="L7" i="10" s="1"/>
  <c r="Y15" i="1"/>
  <c r="L8" i="10" s="1"/>
  <c r="Y16" i="1"/>
  <c r="L9" i="10" s="1"/>
  <c r="Y17" i="1"/>
  <c r="L10" i="10" s="1"/>
  <c r="AA12" i="1"/>
  <c r="N5" i="10" s="1"/>
  <c r="AA13" i="1"/>
  <c r="N6" i="10" s="1"/>
  <c r="AA14" i="1"/>
  <c r="N7" i="10" s="1"/>
  <c r="AA15" i="1"/>
  <c r="N8" i="10" s="1"/>
  <c r="AA16" i="1"/>
  <c r="N9" i="10" s="1"/>
  <c r="AA17" i="1"/>
  <c r="N10" i="10" s="1"/>
  <c r="J5" i="8" l="1"/>
  <c r="J10" i="8"/>
  <c r="L8" i="6"/>
  <c r="J9" i="8"/>
  <c r="L10" i="8"/>
  <c r="L7" i="8"/>
  <c r="I8" i="1"/>
  <c r="I18" i="10" s="1"/>
  <c r="L9" i="8"/>
  <c r="AZ7" i="1"/>
  <c r="G17" i="8" s="1"/>
  <c r="J6" i="8"/>
  <c r="L5" i="8"/>
  <c r="J8" i="8"/>
  <c r="L6" i="8"/>
  <c r="H9" i="1"/>
  <c r="I7" i="1"/>
  <c r="I17" i="10" s="1"/>
  <c r="AY8" i="1"/>
  <c r="H6" i="1"/>
  <c r="AL6" i="1"/>
  <c r="G16" i="6" s="1"/>
  <c r="AL9" i="1"/>
  <c r="G19" i="6" s="1"/>
  <c r="H7" i="1"/>
  <c r="AZ8" i="1"/>
  <c r="G18" i="8" s="1"/>
  <c r="I6" i="1"/>
  <c r="I16" i="10" s="1"/>
  <c r="H8" i="1"/>
  <c r="AL8" i="1"/>
  <c r="G18" i="6" s="1"/>
  <c r="AY9" i="1"/>
  <c r="C6" i="8"/>
  <c r="BB6" i="1"/>
  <c r="I16" i="8" s="1"/>
  <c r="C9" i="8"/>
  <c r="BB9" i="1"/>
  <c r="I19" i="8" s="1"/>
  <c r="BC6" i="1"/>
  <c r="J16" i="8" s="1"/>
  <c r="AY6" i="1"/>
  <c r="AZ6" i="1"/>
  <c r="G16" i="8" s="1"/>
  <c r="BD9" i="1"/>
  <c r="K19" i="8" s="1"/>
  <c r="AY7" i="1"/>
  <c r="AL7" i="1"/>
  <c r="G17" i="6" s="1"/>
  <c r="AZ9" i="1"/>
  <c r="G19" i="8" s="1"/>
  <c r="I9" i="1"/>
  <c r="I19" i="10" s="1"/>
  <c r="AK6" i="1"/>
  <c r="AK8" i="1"/>
  <c r="AK7" i="1"/>
  <c r="AK9" i="1"/>
  <c r="K9" i="1"/>
  <c r="K19" i="10" s="1"/>
  <c r="AO8" i="1"/>
  <c r="J18" i="6" s="1"/>
  <c r="AN6" i="1"/>
  <c r="I16" i="6" s="1"/>
  <c r="J7" i="6"/>
  <c r="AP9" i="1"/>
  <c r="K19" i="6" s="1"/>
  <c r="AN9" i="1"/>
  <c r="I19" i="6" s="1"/>
  <c r="AP6" i="1"/>
  <c r="K16" i="6" s="1"/>
  <c r="BD8" i="1"/>
  <c r="K18" i="8" s="1"/>
  <c r="BD7" i="1"/>
  <c r="K17" i="8" s="1"/>
  <c r="BB7" i="1"/>
  <c r="I17" i="8" s="1"/>
  <c r="BC9" i="1"/>
  <c r="J19" i="8" s="1"/>
  <c r="BB8" i="1"/>
  <c r="I18" i="8" s="1"/>
  <c r="BC7" i="1"/>
  <c r="J17" i="8" s="1"/>
  <c r="BD6" i="1"/>
  <c r="K16" i="8" s="1"/>
  <c r="BC8" i="1"/>
  <c r="J18" i="8" s="1"/>
  <c r="AO9" i="1"/>
  <c r="J19" i="6" s="1"/>
  <c r="AP7" i="1"/>
  <c r="K17" i="6" s="1"/>
  <c r="AN8" i="1"/>
  <c r="I18" i="6" s="1"/>
  <c r="AP8" i="1"/>
  <c r="K18" i="6" s="1"/>
  <c r="AO7" i="1"/>
  <c r="J17" i="6" s="1"/>
  <c r="AO6" i="1"/>
  <c r="J16" i="6" s="1"/>
  <c r="AN7" i="1"/>
  <c r="I17" i="6" s="1"/>
  <c r="L6" i="1"/>
  <c r="L16" i="10" s="1"/>
  <c r="L9" i="1"/>
  <c r="L19" i="10" s="1"/>
  <c r="K6" i="1"/>
  <c r="K16" i="10" s="1"/>
  <c r="K7" i="1"/>
  <c r="K17" i="10" s="1"/>
  <c r="M8" i="1"/>
  <c r="M18" i="10" s="1"/>
  <c r="L8" i="1"/>
  <c r="L18" i="10" s="1"/>
  <c r="L5" i="10"/>
  <c r="L7" i="1"/>
  <c r="L17" i="10" s="1"/>
  <c r="M9" i="1"/>
  <c r="M19" i="10" s="1"/>
  <c r="M6" i="1"/>
  <c r="M16" i="10" s="1"/>
  <c r="K8" i="1"/>
  <c r="K18" i="10" s="1"/>
  <c r="M7" i="1"/>
  <c r="M17" i="10" s="1"/>
  <c r="J6" i="1" l="1"/>
  <c r="J16" i="10" s="1"/>
  <c r="F19" i="8"/>
  <c r="BA9" i="1"/>
  <c r="H19" i="8" s="1"/>
  <c r="F17" i="8"/>
  <c r="BA7" i="1"/>
  <c r="H17" i="8" s="1"/>
  <c r="F18" i="8"/>
  <c r="BA8" i="1"/>
  <c r="H18" i="8" s="1"/>
  <c r="F16" i="8"/>
  <c r="BA6" i="1"/>
  <c r="H16" i="8" s="1"/>
  <c r="F18" i="6"/>
  <c r="AM8" i="1"/>
  <c r="H18" i="6" s="1"/>
  <c r="F16" i="6"/>
  <c r="AM6" i="1"/>
  <c r="H16" i="6" s="1"/>
  <c r="F19" i="6"/>
  <c r="AM9" i="1"/>
  <c r="H19" i="6" s="1"/>
  <c r="F17" i="6"/>
  <c r="AM7" i="1"/>
  <c r="H17" i="6" s="1"/>
  <c r="H17" i="10"/>
  <c r="J7" i="1"/>
  <c r="J17" i="10" s="1"/>
  <c r="H18" i="10"/>
  <c r="J8" i="1"/>
  <c r="J18" i="10" s="1"/>
  <c r="H19" i="10"/>
  <c r="J9" i="1"/>
  <c r="J19" i="10" s="1"/>
  <c r="H16" i="10"/>
  <c r="BE8" i="1"/>
  <c r="L18" i="8" s="1"/>
  <c r="N7" i="1"/>
  <c r="N17" i="10" s="1"/>
  <c r="N6" i="1"/>
  <c r="N16" i="10" s="1"/>
  <c r="BE7" i="1"/>
  <c r="L17" i="8" s="1"/>
  <c r="AQ8" i="1"/>
  <c r="L18" i="6" s="1"/>
  <c r="AQ7" i="1"/>
  <c r="L17" i="6" s="1"/>
  <c r="N9" i="1"/>
  <c r="N19" i="10" s="1"/>
  <c r="AQ6" i="1"/>
  <c r="L16" i="6" s="1"/>
  <c r="AQ9" i="1"/>
  <c r="L19" i="6" s="1"/>
  <c r="N8" i="1"/>
  <c r="N18" i="10" s="1"/>
  <c r="BE6" i="1"/>
  <c r="L16" i="8" s="1"/>
  <c r="BE9" i="1"/>
  <c r="L19" i="8" s="1"/>
  <c r="AR9" i="1" l="1"/>
  <c r="BP4" i="1" s="1"/>
  <c r="BF8" i="3" s="1"/>
  <c r="AR8" i="1"/>
  <c r="A18" i="8" s="1"/>
  <c r="AR7" i="1"/>
  <c r="A17" i="8" s="1"/>
  <c r="AD8" i="1"/>
  <c r="A18" i="6" s="1"/>
  <c r="AR6" i="1"/>
  <c r="A16" i="8" s="1"/>
  <c r="AD9" i="1"/>
  <c r="A19" i="6" s="1"/>
  <c r="AD6" i="1"/>
  <c r="A16" i="6" s="1"/>
  <c r="AD7" i="1"/>
  <c r="A17" i="6" s="1"/>
  <c r="A7" i="1"/>
  <c r="A17" i="10" s="1"/>
  <c r="A6" i="1"/>
  <c r="A16" i="10" s="1"/>
  <c r="A9" i="1"/>
  <c r="A19" i="10" s="1"/>
  <c r="A8" i="1"/>
  <c r="BJ3" i="1" s="1"/>
  <c r="AZ7" i="3" s="1"/>
  <c r="A19" i="8" l="1"/>
  <c r="BN2" i="1"/>
  <c r="BD6" i="3" s="1"/>
  <c r="BP3" i="1"/>
  <c r="BF7" i="3" s="1"/>
  <c r="BP1" i="1"/>
  <c r="BF5" i="3" s="1"/>
  <c r="BP2" i="1"/>
  <c r="BF6" i="3" s="1"/>
  <c r="BN3" i="1"/>
  <c r="BD7" i="3" s="1"/>
  <c r="BN4" i="1"/>
  <c r="BD8" i="3" s="1"/>
  <c r="BN1" i="1"/>
  <c r="BD5" i="3" s="1"/>
  <c r="BJ4" i="1"/>
  <c r="AZ8" i="3" s="1"/>
  <c r="A18" i="10"/>
  <c r="BJ2" i="1"/>
  <c r="AZ6" i="3" s="1"/>
  <c r="BJ1" i="1"/>
  <c r="AZ5" i="3" s="1"/>
  <c r="K11" i="3" s="1"/>
  <c r="F8" i="3" l="1"/>
  <c r="AA8" i="3"/>
  <c r="F11" i="3"/>
  <c r="V11" i="3"/>
  <c r="K8" i="3"/>
  <c r="C5" i="5"/>
  <c r="X9" i="1"/>
  <c r="G20" i="5" s="1"/>
  <c r="AA9" i="1"/>
  <c r="J20" i="5" s="1"/>
  <c r="C7" i="5"/>
  <c r="X7" i="1"/>
  <c r="G18" i="5" s="1"/>
  <c r="C9" i="5"/>
  <c r="W7" i="1"/>
  <c r="F18" i="5" s="1"/>
  <c r="W8" i="1"/>
  <c r="AA8" i="1"/>
  <c r="J19" i="5" s="1"/>
  <c r="C6" i="5"/>
  <c r="AB8" i="1"/>
  <c r="K19" i="5" s="1"/>
  <c r="AB7" i="1"/>
  <c r="K18" i="5" s="1"/>
  <c r="AA7" i="1"/>
  <c r="J18" i="5" s="1"/>
  <c r="C8" i="5"/>
  <c r="X8" i="1"/>
  <c r="G19" i="5" s="1"/>
  <c r="AB9" i="1"/>
  <c r="K20" i="5" s="1"/>
  <c r="W9" i="1"/>
  <c r="X6" i="1"/>
  <c r="W6" i="1"/>
  <c r="F17" i="5" s="1"/>
  <c r="C10" i="5"/>
  <c r="AB6" i="1"/>
  <c r="K17" i="5" s="1"/>
  <c r="Z7" i="1"/>
  <c r="Z8" i="1"/>
  <c r="I19" i="5" s="1"/>
  <c r="Z9" i="1"/>
  <c r="AA6" i="1"/>
  <c r="J17" i="5" s="1"/>
  <c r="Z6" i="1"/>
  <c r="I17" i="5" s="1"/>
  <c r="AA16" i="3" l="1"/>
  <c r="AC9" i="1"/>
  <c r="L20" i="5" s="1"/>
  <c r="Y9" i="1"/>
  <c r="H20" i="5" s="1"/>
  <c r="F20" i="5"/>
  <c r="Y8" i="1"/>
  <c r="H19" i="5" s="1"/>
  <c r="AC6" i="1"/>
  <c r="L17" i="5" s="1"/>
  <c r="Y7" i="1"/>
  <c r="G17" i="5"/>
  <c r="Y6" i="1"/>
  <c r="I20" i="5"/>
  <c r="F19" i="5"/>
  <c r="AC7" i="1"/>
  <c r="L18" i="5" s="1"/>
  <c r="AC8" i="1"/>
  <c r="L19" i="5" s="1"/>
  <c r="I18" i="5"/>
  <c r="O7" i="1" l="1"/>
  <c r="A18" i="5" s="1"/>
  <c r="O9" i="1"/>
  <c r="A20" i="5" s="1"/>
  <c r="O8" i="1"/>
  <c r="A19" i="5" s="1"/>
  <c r="H18" i="5"/>
  <c r="O6" i="1"/>
  <c r="H17" i="5"/>
  <c r="BL2" i="1" l="1"/>
  <c r="BB6" i="3" s="1"/>
  <c r="BL4" i="1"/>
  <c r="BB8" i="3" s="1"/>
  <c r="BL3" i="1"/>
  <c r="BB7" i="3" s="1"/>
  <c r="BL1" i="1"/>
  <c r="BB5" i="3" s="1"/>
  <c r="AA11" i="3" s="1"/>
  <c r="A17" i="5"/>
  <c r="V8" i="3" l="1"/>
  <c r="K16" i="3" s="1"/>
  <c r="N21" i="3" s="1"/>
  <c r="V16" i="3"/>
  <c r="S21" i="3" s="1"/>
  <c r="O25" i="3" l="1"/>
</calcChain>
</file>

<file path=xl/sharedStrings.xml><?xml version="1.0" encoding="utf-8"?>
<sst xmlns="http://schemas.openxmlformats.org/spreadsheetml/2006/main" count="214" uniqueCount="73">
  <si>
    <t>--</t>
  </si>
  <si>
    <t>V</t>
  </si>
  <si>
    <t>T</t>
  </si>
  <si>
    <t>P</t>
  </si>
  <si>
    <t>Finale</t>
  </si>
  <si>
    <t>A</t>
  </si>
  <si>
    <t>C</t>
  </si>
  <si>
    <t>B</t>
  </si>
  <si>
    <t>D</t>
  </si>
  <si>
    <t>Winnaar A</t>
  </si>
  <si>
    <t>Winnaar B</t>
  </si>
  <si>
    <t>Winnaar C</t>
  </si>
  <si>
    <t>Winnaar D</t>
  </si>
  <si>
    <t>Halve finale</t>
  </si>
  <si>
    <t>Kwartfinale</t>
  </si>
  <si>
    <t>E</t>
  </si>
  <si>
    <t>F</t>
  </si>
  <si>
    <t>Winnaar E</t>
  </si>
  <si>
    <t>Winnaar F</t>
  </si>
  <si>
    <t>Stand</t>
  </si>
  <si>
    <t>Groep 4</t>
  </si>
  <si>
    <t>Groep 2</t>
  </si>
  <si>
    <t>Groep 1</t>
  </si>
  <si>
    <t>Nr 1 groep 1</t>
  </si>
  <si>
    <t>Nr 2 groep 3</t>
  </si>
  <si>
    <t>Nr 1 groep 2</t>
  </si>
  <si>
    <t>Nr 2 groep 4</t>
  </si>
  <si>
    <t>Nr 1 groep 3</t>
  </si>
  <si>
    <t>Nr 2 groep 2</t>
  </si>
  <si>
    <t xml:space="preserve">Nr 1 groep 4 </t>
  </si>
  <si>
    <t>Nr 2 groep 1</t>
  </si>
  <si>
    <t>-</t>
  </si>
  <si>
    <t>Saldo</t>
  </si>
  <si>
    <t>Gelijk</t>
  </si>
  <si>
    <t>Verloren</t>
  </si>
  <si>
    <t>Gewonnen</t>
  </si>
  <si>
    <t>Tijd</t>
  </si>
  <si>
    <t>Uitslag</t>
  </si>
  <si>
    <t>Punten</t>
  </si>
  <si>
    <t>Groep 3</t>
  </si>
  <si>
    <t>HAL 1</t>
  </si>
  <si>
    <t>HAL 2</t>
  </si>
  <si>
    <t>Scheidsrechters</t>
  </si>
  <si>
    <t>EW</t>
  </si>
  <si>
    <t>PD</t>
  </si>
  <si>
    <t>RH</t>
  </si>
  <si>
    <t>Scheidsrechter</t>
  </si>
  <si>
    <t>Mario van der Ende</t>
  </si>
  <si>
    <t>IG</t>
  </si>
  <si>
    <t>MEGA Toernooi 2014</t>
  </si>
  <si>
    <t>MEGA TOERNOOI</t>
  </si>
  <si>
    <t>Winnaar MEGA toernooi</t>
  </si>
  <si>
    <t>Scores By:
OnlineExcelCursus.NL</t>
  </si>
  <si>
    <t>Scheidsrechter 1</t>
  </si>
  <si>
    <t>Scheidsrechter 2</t>
  </si>
  <si>
    <t>Scheidsrechter 3</t>
  </si>
  <si>
    <t>Scheidsrechter 4</t>
  </si>
  <si>
    <t>PA TEAM 1</t>
  </si>
  <si>
    <t>PA TEAM 2</t>
  </si>
  <si>
    <t>PA TEAM 3</t>
  </si>
  <si>
    <t>PA TEAM 4</t>
  </si>
  <si>
    <t>PB TEAM 1</t>
  </si>
  <si>
    <t>PB TEAM 2</t>
  </si>
  <si>
    <t>PB TEAM 3</t>
  </si>
  <si>
    <t>PB TEAM 4</t>
  </si>
  <si>
    <t>PC TEAM 1</t>
  </si>
  <si>
    <t>PC TEAM 2</t>
  </si>
  <si>
    <t>PC TEAM 3</t>
  </si>
  <si>
    <t>PC TEAM 4</t>
  </si>
  <si>
    <t>PD TEAM 1</t>
  </si>
  <si>
    <t>PD TEAM 2</t>
  </si>
  <si>
    <t>PD TEAM 3</t>
  </si>
  <si>
    <t>PD TEAM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</si>
</sst>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8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20"/>
      <color theme="0"/>
      <name val="Arial"/>
      <family val="2"/>
    </font>
    <font>
      <b/>
      <sz val="11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10"/>
      <color rgb="FF00000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2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0" borderId="2" xfId="0" quotePrefix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textRotation="90"/>
    </xf>
    <xf numFmtId="49" fontId="1" fillId="0" borderId="2" xfId="0" quotePrefix="1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textRotation="90"/>
    </xf>
    <xf numFmtId="0" fontId="3" fillId="0" borderId="0" xfId="0" applyNumberFormat="1" applyFont="1" applyBorder="1" applyAlignment="1" applyProtection="1">
      <alignment textRotation="90"/>
    </xf>
    <xf numFmtId="0" fontId="1" fillId="0" borderId="0" xfId="0" applyNumberFormat="1" applyFont="1" applyBorder="1" applyAlignment="1" applyProtection="1"/>
    <xf numFmtId="0" fontId="1" fillId="0" borderId="0" xfId="0" quotePrefix="1" applyNumberFormat="1" applyFont="1" applyBorder="1" applyAlignment="1" applyProtection="1">
      <alignment horizontal="center"/>
    </xf>
    <xf numFmtId="49" fontId="1" fillId="0" borderId="0" xfId="0" quotePrefix="1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0" fillId="0" borderId="1" xfId="0" applyBorder="1"/>
    <xf numFmtId="0" fontId="1" fillId="0" borderId="2" xfId="0" applyNumberFormat="1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horizontal="left"/>
    </xf>
    <xf numFmtId="0" fontId="1" fillId="0" borderId="5" xfId="0" quotePrefix="1" applyNumberFormat="1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0" fillId="0" borderId="18" xfId="0" applyNumberFormat="1" applyFont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0" fontId="8" fillId="4" borderId="1" xfId="0" applyNumberFormat="1" applyFont="1" applyFill="1" applyBorder="1" applyAlignment="1" applyProtection="1">
      <alignment horizontal="center"/>
    </xf>
    <xf numFmtId="0" fontId="8" fillId="4" borderId="18" xfId="0" applyNumberFormat="1" applyFont="1" applyFill="1" applyBorder="1" applyAlignment="1" applyProtection="1">
      <alignment horizontal="center"/>
    </xf>
    <xf numFmtId="1" fontId="11" fillId="0" borderId="18" xfId="0" applyNumberFormat="1" applyFont="1" applyBorder="1" applyAlignment="1" applyProtection="1">
      <alignment horizontal="center"/>
    </xf>
    <xf numFmtId="1" fontId="11" fillId="0" borderId="1" xfId="0" applyNumberFormat="1" applyFont="1" applyBorder="1" applyAlignment="1" applyProtection="1">
      <alignment horizontal="center"/>
    </xf>
    <xf numFmtId="0" fontId="18" fillId="5" borderId="0" xfId="0" applyFont="1" applyFill="1"/>
    <xf numFmtId="0" fontId="3" fillId="6" borderId="1" xfId="0" applyNumberFormat="1" applyFont="1" applyFill="1" applyBorder="1" applyAlignment="1" applyProtection="1">
      <alignment horizontal="center"/>
    </xf>
    <xf numFmtId="0" fontId="21" fillId="5" borderId="0" xfId="0" applyNumberFormat="1" applyFont="1" applyFill="1" applyAlignment="1" applyProtection="1">
      <alignment horizontal="left"/>
    </xf>
    <xf numFmtId="0" fontId="21" fillId="5" borderId="0" xfId="0" applyNumberFormat="1" applyFont="1" applyFill="1" applyBorder="1" applyAlignment="1" applyProtection="1">
      <alignment horizontal="left"/>
    </xf>
    <xf numFmtId="0" fontId="8" fillId="6" borderId="24" xfId="0" applyNumberFormat="1" applyFont="1" applyFill="1" applyBorder="1" applyAlignment="1" applyProtection="1">
      <alignment horizontal="center"/>
    </xf>
    <xf numFmtId="0" fontId="1" fillId="0" borderId="25" xfId="0" applyNumberFormat="1" applyFont="1" applyBorder="1" applyAlignment="1" applyProtection="1">
      <alignment horizontal="center"/>
    </xf>
    <xf numFmtId="0" fontId="11" fillId="0" borderId="25" xfId="0" applyNumberFormat="1" applyFont="1" applyBorder="1" applyAlignment="1" applyProtection="1">
      <alignment horizontal="center"/>
    </xf>
    <xf numFmtId="0" fontId="10" fillId="0" borderId="25" xfId="0" applyNumberFormat="1" applyFont="1" applyBorder="1" applyAlignment="1" applyProtection="1">
      <alignment horizontal="center"/>
    </xf>
    <xf numFmtId="0" fontId="8" fillId="6" borderId="27" xfId="0" applyNumberFormat="1" applyFont="1" applyFill="1" applyBorder="1" applyAlignment="1" applyProtection="1">
      <alignment horizontal="center"/>
    </xf>
    <xf numFmtId="0" fontId="8" fillId="6" borderId="29" xfId="0" applyNumberFormat="1" applyFont="1" applyFill="1" applyBorder="1" applyAlignment="1" applyProtection="1">
      <alignment horizontal="center"/>
    </xf>
    <xf numFmtId="0" fontId="1" fillId="0" borderId="30" xfId="0" applyNumberFormat="1" applyFont="1" applyBorder="1" applyAlignment="1" applyProtection="1">
      <alignment horizontal="center"/>
    </xf>
    <xf numFmtId="0" fontId="11" fillId="0" borderId="30" xfId="0" applyNumberFormat="1" applyFont="1" applyBorder="1" applyAlignment="1" applyProtection="1">
      <alignment horizontal="center"/>
    </xf>
    <xf numFmtId="0" fontId="10" fillId="0" borderId="3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textRotation="90"/>
    </xf>
    <xf numFmtId="0" fontId="0" fillId="0" borderId="0" xfId="0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26" xfId="0" applyBorder="1" applyProtection="1"/>
    <xf numFmtId="0" fontId="0" fillId="0" borderId="28" xfId="0" applyBorder="1" applyProtection="1"/>
    <xf numFmtId="0" fontId="0" fillId="0" borderId="31" xfId="0" applyBorder="1" applyProtection="1"/>
    <xf numFmtId="20" fontId="1" fillId="0" borderId="4" xfId="0" applyNumberFormat="1" applyFont="1" applyBorder="1" applyAlignment="1" applyProtection="1"/>
    <xf numFmtId="20" fontId="1" fillId="0" borderId="0" xfId="0" applyNumberFormat="1" applyFont="1" applyBorder="1" applyAlignment="1" applyProtection="1"/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20" fontId="1" fillId="0" borderId="0" xfId="0" applyNumberFormat="1" applyFont="1" applyBorder="1" applyAlignment="1" applyProtection="1">
      <alignment horizontal="center"/>
    </xf>
    <xf numFmtId="2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7" borderId="0" xfId="0" applyFill="1" applyProtection="1"/>
    <xf numFmtId="0" fontId="28" fillId="7" borderId="0" xfId="0" applyFont="1" applyFill="1" applyProtection="1"/>
    <xf numFmtId="0" fontId="0" fillId="0" borderId="0" xfId="0" applyAlignment="1" applyProtection="1">
      <alignment horizontal="center"/>
    </xf>
    <xf numFmtId="0" fontId="29" fillId="0" borderId="0" xfId="0" applyFont="1" applyProtection="1"/>
    <xf numFmtId="20" fontId="0" fillId="0" borderId="0" xfId="0" applyNumberFormat="1" applyAlignment="1" applyProtection="1"/>
    <xf numFmtId="0" fontId="0" fillId="0" borderId="0" xfId="0" quotePrefix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/>
    </xf>
    <xf numFmtId="2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5" fillId="0" borderId="0" xfId="0" applyNumberFormat="1" applyFont="1" applyAlignment="1" applyProtection="1">
      <alignment horizontal="center" textRotation="90"/>
    </xf>
    <xf numFmtId="0" fontId="25" fillId="0" borderId="0" xfId="0" applyNumberFormat="1" applyFont="1" applyBorder="1" applyAlignment="1" applyProtection="1">
      <alignment horizontal="center" textRotation="90"/>
    </xf>
    <xf numFmtId="0" fontId="2" fillId="0" borderId="0" xfId="0" applyNumberFormat="1" applyFont="1" applyBorder="1" applyAlignment="1" applyProtection="1">
      <alignment horizontal="center"/>
    </xf>
    <xf numFmtId="0" fontId="30" fillId="5" borderId="0" xfId="0" applyNumberFormat="1" applyFont="1" applyFill="1" applyBorder="1" applyAlignment="1" applyProtection="1">
      <alignment horizontal="center" vertical="center"/>
    </xf>
    <xf numFmtId="0" fontId="22" fillId="5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left"/>
    </xf>
    <xf numFmtId="0" fontId="1" fillId="0" borderId="6" xfId="0" applyNumberFormat="1" applyFont="1" applyBorder="1" applyAlignment="1" applyProtection="1">
      <alignment horizontal="left"/>
    </xf>
    <xf numFmtId="0" fontId="26" fillId="0" borderId="0" xfId="0" applyNumberFormat="1" applyFont="1" applyAlignment="1" applyProtection="1">
      <alignment horizontal="center"/>
    </xf>
    <xf numFmtId="0" fontId="23" fillId="5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left"/>
    </xf>
    <xf numFmtId="0" fontId="23" fillId="5" borderId="5" xfId="0" applyNumberFormat="1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textRotation="90"/>
    </xf>
    <xf numFmtId="0" fontId="3" fillId="0" borderId="14" xfId="0" applyFont="1" applyBorder="1" applyAlignment="1" applyProtection="1">
      <alignment horizontal="center" textRotation="90"/>
    </xf>
    <xf numFmtId="0" fontId="3" fillId="0" borderId="0" xfId="0" applyNumberFormat="1" applyFont="1" applyAlignment="1" applyProtection="1">
      <alignment horizontal="center" textRotation="90"/>
    </xf>
    <xf numFmtId="0" fontId="3" fillId="0" borderId="0" xfId="0" applyNumberFormat="1" applyFont="1" applyBorder="1" applyAlignment="1" applyProtection="1">
      <alignment horizontal="center" textRotation="90"/>
    </xf>
    <xf numFmtId="0" fontId="23" fillId="5" borderId="5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2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19" fillId="5" borderId="1" xfId="0" applyNumberFormat="1" applyFont="1" applyFill="1" applyBorder="1" applyAlignment="1" applyProtection="1">
      <alignment horizontal="center" textRotation="9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left"/>
    </xf>
    <xf numFmtId="0" fontId="1" fillId="0" borderId="5" xfId="0" applyNumberFormat="1" applyFont="1" applyBorder="1" applyAlignment="1" applyProtection="1">
      <alignment horizontal="left"/>
    </xf>
    <xf numFmtId="0" fontId="19" fillId="5" borderId="1" xfId="0" applyNumberFormat="1" applyFont="1" applyFill="1" applyBorder="1" applyAlignment="1" applyProtection="1">
      <alignment horizontal="center" vertical="center"/>
    </xf>
    <xf numFmtId="0" fontId="31" fillId="6" borderId="8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 textRotation="90"/>
    </xf>
    <xf numFmtId="0" fontId="17" fillId="5" borderId="0" xfId="0" applyNumberFormat="1" applyFont="1" applyFill="1" applyBorder="1" applyAlignment="1" applyProtection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</xf>
    <xf numFmtId="0" fontId="19" fillId="5" borderId="0" xfId="0" applyNumberFormat="1" applyFont="1" applyFill="1" applyAlignment="1" applyProtection="1">
      <alignment horizontal="center"/>
    </xf>
    <xf numFmtId="0" fontId="20" fillId="5" borderId="1" xfId="0" applyNumberFormat="1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7" fillId="5" borderId="7" xfId="0" applyNumberFormat="1" applyFont="1" applyFill="1" applyBorder="1" applyAlignment="1" applyProtection="1">
      <alignment horizontal="center" vertical="center"/>
    </xf>
    <xf numFmtId="0" fontId="17" fillId="5" borderId="2" xfId="0" applyNumberFormat="1" applyFont="1" applyFill="1" applyBorder="1" applyAlignment="1" applyProtection="1">
      <alignment horizontal="center" vertical="center"/>
    </xf>
    <xf numFmtId="0" fontId="17" fillId="5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0" fontId="19" fillId="5" borderId="22" xfId="0" applyNumberFormat="1" applyFont="1" applyFill="1" applyBorder="1" applyAlignment="1" applyProtection="1">
      <alignment horizontal="center" textRotation="90"/>
    </xf>
    <xf numFmtId="0" fontId="19" fillId="5" borderId="23" xfId="0" applyNumberFormat="1" applyFont="1" applyFill="1" applyBorder="1" applyAlignment="1" applyProtection="1">
      <alignment horizontal="center" textRotation="90"/>
    </xf>
    <xf numFmtId="0" fontId="19" fillId="5" borderId="18" xfId="0" applyNumberFormat="1" applyFont="1" applyFill="1" applyBorder="1" applyAlignment="1" applyProtection="1">
      <alignment horizontal="center" textRotation="90"/>
    </xf>
    <xf numFmtId="0" fontId="20" fillId="5" borderId="20" xfId="0" applyNumberFormat="1" applyFont="1" applyFill="1" applyBorder="1" applyAlignment="1" applyProtection="1">
      <alignment horizontal="center" vertical="center"/>
    </xf>
    <xf numFmtId="0" fontId="20" fillId="5" borderId="3" xfId="0" applyNumberFormat="1" applyFont="1" applyFill="1" applyBorder="1" applyAlignment="1" applyProtection="1">
      <alignment horizontal="center" vertical="center"/>
    </xf>
    <xf numFmtId="0" fontId="20" fillId="5" borderId="21" xfId="0" applyNumberFormat="1" applyFont="1" applyFill="1" applyBorder="1" applyAlignment="1" applyProtection="1">
      <alignment horizontal="center" vertical="center"/>
    </xf>
    <xf numFmtId="0" fontId="20" fillId="5" borderId="16" xfId="0" applyNumberFormat="1" applyFont="1" applyFill="1" applyBorder="1" applyAlignment="1" applyProtection="1">
      <alignment horizontal="center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20" fillId="5" borderId="4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20" fillId="5" borderId="5" xfId="0" applyNumberFormat="1" applyFont="1" applyFill="1" applyBorder="1" applyAlignment="1" applyProtection="1">
      <alignment horizontal="center" vertical="center"/>
    </xf>
    <xf numFmtId="0" fontId="20" fillId="5" borderId="19" xfId="0" applyNumberFormat="1" applyFont="1" applyFill="1" applyBorder="1" applyAlignment="1" applyProtection="1">
      <alignment horizontal="center" vertical="center"/>
    </xf>
    <xf numFmtId="0" fontId="19" fillId="5" borderId="22" xfId="0" applyNumberFormat="1" applyFont="1" applyFill="1" applyBorder="1" applyAlignment="1" applyProtection="1">
      <alignment horizontal="center" vertical="center"/>
    </xf>
    <xf numFmtId="0" fontId="19" fillId="5" borderId="23" xfId="0" applyNumberFormat="1" applyFont="1" applyFill="1" applyBorder="1" applyAlignment="1" applyProtection="1">
      <alignment horizontal="center" vertical="center"/>
    </xf>
    <xf numFmtId="0" fontId="19" fillId="5" borderId="18" xfId="0" applyNumberFormat="1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152400</xdr:colOff>
          <xdr:row>8</xdr:row>
          <xdr:rowOff>152400</xdr:rowOff>
        </xdr:from>
        <xdr:to>
          <xdr:col>64</xdr:col>
          <xdr:colOff>180975</xdr:colOff>
          <xdr:row>11</xdr:row>
          <xdr:rowOff>133350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SCORE DEMO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190500</xdr:colOff>
      <xdr:row>25</xdr:row>
      <xdr:rowOff>59531</xdr:rowOff>
    </xdr:from>
    <xdr:to>
      <xdr:col>19</xdr:col>
      <xdr:colOff>213551</xdr:colOff>
      <xdr:row>39</xdr:row>
      <xdr:rowOff>59210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50719"/>
          <a:ext cx="6095239" cy="2571429"/>
        </a:xfrm>
        <a:prstGeom prst="rect">
          <a:avLst/>
        </a:prstGeom>
      </xdr:spPr>
    </xdr:pic>
    <xdr:clientData/>
  </xdr:twoCellAnchor>
  <xdr:twoCellAnchor editAs="oneCell">
    <xdr:from>
      <xdr:col>22</xdr:col>
      <xdr:colOff>11907</xdr:colOff>
      <xdr:row>26</xdr:row>
      <xdr:rowOff>154782</xdr:rowOff>
    </xdr:from>
    <xdr:to>
      <xdr:col>29</xdr:col>
      <xdr:colOff>583092</xdr:colOff>
      <xdr:row>36</xdr:row>
      <xdr:rowOff>106931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4188" y="6024563"/>
          <a:ext cx="2523810" cy="1809524"/>
        </a:xfrm>
        <a:prstGeom prst="rect">
          <a:avLst/>
        </a:prstGeom>
      </xdr:spPr>
    </xdr:pic>
    <xdr:clientData/>
  </xdr:twoCellAnchor>
  <xdr:twoCellAnchor editAs="oneCell">
    <xdr:from>
      <xdr:col>31</xdr:col>
      <xdr:colOff>35718</xdr:colOff>
      <xdr:row>28</xdr:row>
      <xdr:rowOff>11907</xdr:rowOff>
    </xdr:from>
    <xdr:to>
      <xdr:col>43</xdr:col>
      <xdr:colOff>642461</xdr:colOff>
      <xdr:row>34</xdr:row>
      <xdr:rowOff>92719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77437" y="6262688"/>
          <a:ext cx="3809524" cy="120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171450</xdr:colOff>
          <xdr:row>28</xdr:row>
          <xdr:rowOff>161925</xdr:rowOff>
        </xdr:from>
        <xdr:to>
          <xdr:col>50</xdr:col>
          <xdr:colOff>114300</xdr:colOff>
          <xdr:row>32</xdr:row>
          <xdr:rowOff>119062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SCORE DEMO</a:t>
              </a:r>
            </a:p>
            <a:p>
              <a:pPr algn="ctr" rtl="0">
                <a:defRPr sz="1000"/>
              </a:pPr>
              <a:endPara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xdr:twoCellAnchor editAs="oneCell">
    <xdr:from>
      <xdr:col>31</xdr:col>
      <xdr:colOff>178593</xdr:colOff>
      <xdr:row>35</xdr:row>
      <xdr:rowOff>119062</xdr:rowOff>
    </xdr:from>
    <xdr:to>
      <xdr:col>42</xdr:col>
      <xdr:colOff>390154</xdr:colOff>
      <xdr:row>42</xdr:row>
      <xdr:rowOff>30811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20312" y="7667625"/>
          <a:ext cx="2961905" cy="11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31</xdr:row>
      <xdr:rowOff>85725</xdr:rowOff>
    </xdr:from>
    <xdr:to>
      <xdr:col>14</xdr:col>
      <xdr:colOff>168573</xdr:colOff>
      <xdr:row>43</xdr:row>
      <xdr:rowOff>142554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334000"/>
          <a:ext cx="4740572" cy="1999929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104775</xdr:colOff>
      <xdr:row>31</xdr:row>
      <xdr:rowOff>142875</xdr:rowOff>
    </xdr:from>
    <xdr:to>
      <xdr:col>18</xdr:col>
      <xdr:colOff>390210</xdr:colOff>
      <xdr:row>43</xdr:row>
      <xdr:rowOff>9299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6775" y="5391150"/>
          <a:ext cx="2523810" cy="1809524"/>
        </a:xfrm>
        <a:prstGeom prst="rect">
          <a:avLst/>
        </a:prstGeom>
      </xdr:spPr>
    </xdr:pic>
    <xdr:clientData/>
  </xdr:twoCellAnchor>
  <xdr:twoCellAnchor editAs="oneCell">
    <xdr:from>
      <xdr:col>18</xdr:col>
      <xdr:colOff>533400</xdr:colOff>
      <xdr:row>34</xdr:row>
      <xdr:rowOff>9525</xdr:rowOff>
    </xdr:from>
    <xdr:to>
      <xdr:col>28</xdr:col>
      <xdr:colOff>190024</xdr:colOff>
      <xdr:row>41</xdr:row>
      <xdr:rowOff>76050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5" y="5743575"/>
          <a:ext cx="3809524" cy="120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123825</xdr:colOff>
      <xdr:row>33</xdr:row>
      <xdr:rowOff>142875</xdr:rowOff>
    </xdr:from>
    <xdr:to>
      <xdr:col>36</xdr:col>
      <xdr:colOff>85355</xdr:colOff>
      <xdr:row>41</xdr:row>
      <xdr:rowOff>9380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0" y="5715000"/>
          <a:ext cx="2961905" cy="11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26277</xdr:colOff>
      <xdr:row>3</xdr:row>
      <xdr:rowOff>151087</xdr:rowOff>
    </xdr:from>
    <xdr:to>
      <xdr:col>17</xdr:col>
      <xdr:colOff>556843</xdr:colOff>
      <xdr:row>9</xdr:row>
      <xdr:rowOff>154050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9070" y="1234966"/>
          <a:ext cx="2731928" cy="11525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</xdr:colOff>
      <xdr:row>3</xdr:row>
      <xdr:rowOff>21981</xdr:rowOff>
    </xdr:from>
    <xdr:to>
      <xdr:col>15</xdr:col>
      <xdr:colOff>274445</xdr:colOff>
      <xdr:row>13</xdr:row>
      <xdr:rowOff>109678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4289" y="1084385"/>
          <a:ext cx="2523810" cy="1809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39413</xdr:colOff>
      <xdr:row>3</xdr:row>
      <xdr:rowOff>55015</xdr:rowOff>
    </xdr:from>
    <xdr:to>
      <xdr:col>15</xdr:col>
      <xdr:colOff>167770</xdr:colOff>
      <xdr:row>7</xdr:row>
      <xdr:rowOff>26276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3465" y="1053498"/>
          <a:ext cx="2348667" cy="739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84194</xdr:colOff>
      <xdr:row>3</xdr:row>
      <xdr:rowOff>19454</xdr:rowOff>
    </xdr:from>
    <xdr:to>
      <xdr:col>15</xdr:col>
      <xdr:colOff>446943</xdr:colOff>
      <xdr:row>8</xdr:row>
      <xdr:rowOff>92900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2540" y="913339"/>
          <a:ext cx="2626768" cy="1033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Q89"/>
  <sheetViews>
    <sheetView showGridLines="0" tabSelected="1" zoomScale="80" zoomScaleNormal="80" workbookViewId="0">
      <selection activeCell="AS6" sqref="AS6:AX9"/>
    </sheetView>
  </sheetViews>
  <sheetFormatPr defaultRowHeight="14.25" x14ac:dyDescent="0.2"/>
  <cols>
    <col min="1" max="1" width="13.7109375" style="59" customWidth="1"/>
    <col min="2" max="7" width="3.7109375" style="59" customWidth="1"/>
    <col min="8" max="8" width="3.7109375" style="68" customWidth="1"/>
    <col min="9" max="9" width="3.5703125" style="64" customWidth="1"/>
    <col min="10" max="11" width="3.7109375" style="68" customWidth="1"/>
    <col min="12" max="12" width="3.7109375" style="59" customWidth="1"/>
    <col min="13" max="13" width="3.5703125" style="59" customWidth="1"/>
    <col min="14" max="14" width="4.28515625" style="59" customWidth="1"/>
    <col min="15" max="15" width="13.7109375" style="59" customWidth="1"/>
    <col min="16" max="17" width="3.5703125" style="59" customWidth="1"/>
    <col min="18" max="18" width="3.7109375" style="59" customWidth="1"/>
    <col min="19" max="19" width="3.7109375" style="69" customWidth="1"/>
    <col min="20" max="20" width="3.7109375" style="65" customWidth="1"/>
    <col min="21" max="25" width="3.7109375" style="59" customWidth="1"/>
    <col min="26" max="26" width="3.7109375" style="68" customWidth="1"/>
    <col min="27" max="27" width="3.7109375" style="65" customWidth="1"/>
    <col min="28" max="28" width="3.7109375" style="68" customWidth="1"/>
    <col min="29" max="29" width="6.7109375" style="59" bestFit="1" customWidth="1"/>
    <col min="30" max="30" width="13.7109375" style="59" customWidth="1"/>
    <col min="31" max="42" width="3.7109375" style="59" customWidth="1"/>
    <col min="43" max="43" width="6.7109375" style="59" bestFit="1" customWidth="1"/>
    <col min="44" max="44" width="13.7109375" style="59" customWidth="1"/>
    <col min="45" max="52" width="3.7109375" style="59" customWidth="1"/>
    <col min="53" max="53" width="3.28515625" style="59" customWidth="1"/>
    <col min="54" max="54" width="3.42578125" style="59" customWidth="1"/>
    <col min="55" max="55" width="4.28515625" style="59" customWidth="1"/>
    <col min="56" max="56" width="9.140625" style="59" customWidth="1"/>
    <col min="57" max="57" width="6.140625" style="59" customWidth="1"/>
    <col min="58" max="61" width="9.140625" style="59"/>
    <col min="62" max="62" width="2.28515625" style="59" bestFit="1" customWidth="1"/>
    <col min="63" max="63" width="9.7109375" style="59" bestFit="1" customWidth="1"/>
    <col min="64" max="64" width="2.28515625" style="59" bestFit="1" customWidth="1"/>
    <col min="65" max="65" width="10.42578125" style="59" bestFit="1" customWidth="1"/>
    <col min="66" max="66" width="2.28515625" style="59" bestFit="1" customWidth="1"/>
    <col min="67" max="67" width="10.140625" style="59" bestFit="1" customWidth="1"/>
    <col min="68" max="68" width="2.28515625" style="59" bestFit="1" customWidth="1"/>
    <col min="69" max="16384" width="9.140625" style="59"/>
  </cols>
  <sheetData>
    <row r="1" spans="1:69" ht="14.25" customHeight="1" x14ac:dyDescent="0.2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2">
        <f>COUNTA(U12:W17)</f>
        <v>18</v>
      </c>
      <c r="AZ1" s="2">
        <f>COUNTA(AT12:AV17)</f>
        <v>18</v>
      </c>
      <c r="BA1" s="2">
        <f>COUNTA(U20:W25)</f>
        <v>18</v>
      </c>
      <c r="BB1" s="2">
        <f>COUNTA(AT20:AV25)</f>
        <v>18</v>
      </c>
      <c r="BC1" s="71"/>
      <c r="BD1" s="71"/>
      <c r="BE1" s="71"/>
      <c r="BF1" s="71"/>
      <c r="BJ1" s="59">
        <f ca="1">VALUE(A6)</f>
        <v>4</v>
      </c>
      <c r="BK1" s="59" t="str">
        <f>B6</f>
        <v>PA TEAM 1</v>
      </c>
      <c r="BL1" s="59">
        <f ca="1">VALUE(O6)</f>
        <v>2</v>
      </c>
      <c r="BM1" s="59" t="str">
        <f>P6</f>
        <v>PB TEAM 1</v>
      </c>
      <c r="BN1" s="59">
        <f ca="1">VALUE(AD6)</f>
        <v>4</v>
      </c>
      <c r="BO1" s="59" t="str">
        <f>AE6</f>
        <v>PC TEAM 1</v>
      </c>
      <c r="BP1" s="59">
        <f ca="1">VALUE(AR6)</f>
        <v>3</v>
      </c>
      <c r="BQ1" s="59" t="str">
        <f>AS6</f>
        <v>PD TEAM 1</v>
      </c>
    </row>
    <row r="2" spans="1:69" ht="1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71"/>
      <c r="AZ2" s="71"/>
      <c r="BA2" s="71"/>
      <c r="BB2" s="71"/>
      <c r="BC2" s="71"/>
      <c r="BD2" s="71"/>
      <c r="BE2" s="71"/>
      <c r="BF2" s="71"/>
      <c r="BJ2" s="59">
        <f ca="1">VALUE(A7)</f>
        <v>1</v>
      </c>
      <c r="BK2" s="59" t="str">
        <f>B7</f>
        <v>PA TEAM 2</v>
      </c>
      <c r="BL2" s="59">
        <f ca="1">VALUE(O7)</f>
        <v>3</v>
      </c>
      <c r="BM2" s="59" t="str">
        <f>P7</f>
        <v>PB TEAM 2</v>
      </c>
      <c r="BN2" s="59">
        <f ca="1">VALUE(AD7)</f>
        <v>2</v>
      </c>
      <c r="BO2" s="59" t="str">
        <f>AE7</f>
        <v>PC TEAM 2</v>
      </c>
      <c r="BP2" s="59">
        <f ca="1">VALUE(AR7)</f>
        <v>4</v>
      </c>
      <c r="BQ2" s="59" t="str">
        <f>AS7</f>
        <v>PD TEAM 2</v>
      </c>
    </row>
    <row r="3" spans="1:69" s="60" customFormat="1" ht="21" customHeight="1" x14ac:dyDescent="0.25">
      <c r="A3" s="122" t="s">
        <v>19</v>
      </c>
      <c r="B3" s="1"/>
      <c r="C3" s="1"/>
      <c r="D3" s="2"/>
      <c r="E3" s="2"/>
      <c r="F3" s="6"/>
      <c r="G3" s="6"/>
      <c r="H3" s="5"/>
      <c r="I3" s="19"/>
      <c r="J3" s="12"/>
      <c r="K3" s="109" t="s">
        <v>35</v>
      </c>
      <c r="L3" s="109" t="s">
        <v>33</v>
      </c>
      <c r="M3" s="109" t="s">
        <v>34</v>
      </c>
      <c r="N3" s="109" t="s">
        <v>32</v>
      </c>
      <c r="O3" s="124" t="s">
        <v>19</v>
      </c>
      <c r="P3" s="1"/>
      <c r="Q3" s="1"/>
      <c r="R3" s="1"/>
      <c r="S3" s="1"/>
      <c r="T3" s="1"/>
      <c r="U3" s="15"/>
      <c r="V3" s="15"/>
      <c r="W3" s="6"/>
      <c r="X3" s="19"/>
      <c r="Y3" s="1"/>
      <c r="Z3" s="109" t="s">
        <v>35</v>
      </c>
      <c r="AA3" s="109" t="s">
        <v>33</v>
      </c>
      <c r="AB3" s="109" t="s">
        <v>34</v>
      </c>
      <c r="AC3" s="109" t="s">
        <v>32</v>
      </c>
      <c r="AD3" s="124" t="s">
        <v>19</v>
      </c>
      <c r="AE3" s="12"/>
      <c r="AF3" s="72"/>
      <c r="AG3" s="1"/>
      <c r="AH3" s="6"/>
      <c r="AI3" s="6"/>
      <c r="AJ3" s="6"/>
      <c r="AK3" s="19"/>
      <c r="AL3" s="1"/>
      <c r="AM3" s="1"/>
      <c r="AN3" s="109" t="s">
        <v>35</v>
      </c>
      <c r="AO3" s="109" t="s">
        <v>33</v>
      </c>
      <c r="AP3" s="109" t="s">
        <v>34</v>
      </c>
      <c r="AQ3" s="109" t="s">
        <v>32</v>
      </c>
      <c r="AR3" s="124" t="s">
        <v>19</v>
      </c>
      <c r="AS3" s="6"/>
      <c r="AT3" s="6"/>
      <c r="AU3" s="17"/>
      <c r="AV3" s="1"/>
      <c r="AW3" s="1"/>
      <c r="AX3" s="1"/>
      <c r="AY3" s="19"/>
      <c r="AZ3" s="1"/>
      <c r="BA3" s="1"/>
      <c r="BB3" s="109" t="s">
        <v>35</v>
      </c>
      <c r="BC3" s="109" t="s">
        <v>33</v>
      </c>
      <c r="BD3" s="109" t="s">
        <v>34</v>
      </c>
      <c r="BE3" s="109" t="s">
        <v>32</v>
      </c>
      <c r="BF3" s="1"/>
      <c r="BJ3" s="59">
        <f ca="1">VALUE(A8)</f>
        <v>2</v>
      </c>
      <c r="BK3" s="59" t="str">
        <f>B8</f>
        <v>PA TEAM 3</v>
      </c>
      <c r="BL3" s="59">
        <f ca="1">VALUE(O8)</f>
        <v>1</v>
      </c>
      <c r="BM3" s="59" t="str">
        <f>P8</f>
        <v>PB TEAM 3</v>
      </c>
      <c r="BN3" s="59">
        <f ca="1">VALUE(AD8)</f>
        <v>3</v>
      </c>
      <c r="BO3" s="59" t="str">
        <f>AE8</f>
        <v>PC TEAM 3</v>
      </c>
      <c r="BP3" s="59">
        <f ca="1">VALUE(AR8)</f>
        <v>2</v>
      </c>
      <c r="BQ3" s="59" t="str">
        <f>AS8</f>
        <v>PD TEAM 3</v>
      </c>
    </row>
    <row r="4" spans="1:69" s="60" customFormat="1" ht="20.25" customHeight="1" x14ac:dyDescent="0.25">
      <c r="A4" s="122"/>
      <c r="B4" s="1"/>
      <c r="C4" s="1"/>
      <c r="D4" s="13"/>
      <c r="E4" s="73"/>
      <c r="F4" s="74"/>
      <c r="G4" s="74"/>
      <c r="H4" s="74"/>
      <c r="I4" s="20"/>
      <c r="J4" s="5"/>
      <c r="K4" s="109"/>
      <c r="L4" s="109"/>
      <c r="M4" s="109"/>
      <c r="N4" s="109"/>
      <c r="O4" s="124"/>
      <c r="P4" s="1"/>
      <c r="Q4" s="1"/>
      <c r="R4" s="1"/>
      <c r="S4" s="1"/>
      <c r="T4" s="13"/>
      <c r="U4" s="14"/>
      <c r="V4" s="14"/>
      <c r="W4" s="14"/>
      <c r="X4" s="17"/>
      <c r="Y4" s="13"/>
      <c r="Z4" s="109"/>
      <c r="AA4" s="109"/>
      <c r="AB4" s="109"/>
      <c r="AC4" s="109"/>
      <c r="AD4" s="124"/>
      <c r="AE4" s="12"/>
      <c r="AF4" s="2"/>
      <c r="AG4" s="1"/>
      <c r="AH4" s="6"/>
      <c r="AI4" s="6"/>
      <c r="AJ4" s="6"/>
      <c r="AK4" s="17"/>
      <c r="AL4" s="1"/>
      <c r="AM4" s="1"/>
      <c r="AN4" s="109"/>
      <c r="AO4" s="109"/>
      <c r="AP4" s="109"/>
      <c r="AQ4" s="109"/>
      <c r="AR4" s="124"/>
      <c r="AS4" s="6"/>
      <c r="AT4" s="6"/>
      <c r="AU4" s="17"/>
      <c r="AV4" s="1"/>
      <c r="AW4" s="1"/>
      <c r="AX4" s="1"/>
      <c r="AY4" s="17"/>
      <c r="AZ4" s="1"/>
      <c r="BA4" s="1"/>
      <c r="BB4" s="109"/>
      <c r="BC4" s="109"/>
      <c r="BD4" s="109"/>
      <c r="BE4" s="109"/>
      <c r="BF4" s="1"/>
      <c r="BJ4" s="59">
        <f ca="1">VALUE(A9)</f>
        <v>3</v>
      </c>
      <c r="BK4" s="59" t="str">
        <f>B9</f>
        <v>PA TEAM 4</v>
      </c>
      <c r="BL4" s="59">
        <f ca="1">VALUE(O9)</f>
        <v>4</v>
      </c>
      <c r="BM4" s="59" t="str">
        <f>P9</f>
        <v>PB TEAM 4</v>
      </c>
      <c r="BN4" s="59">
        <f ca="1">VALUE(AD9)</f>
        <v>1</v>
      </c>
      <c r="BO4" s="59" t="str">
        <f>AE9</f>
        <v>PC TEAM 4</v>
      </c>
      <c r="BP4" s="59">
        <f ca="1">VALUE(AR9)</f>
        <v>1</v>
      </c>
      <c r="BQ4" s="59" t="str">
        <f>AS9</f>
        <v>PD TEAM 4</v>
      </c>
    </row>
    <row r="5" spans="1:69" s="60" customFormat="1" ht="21.75" customHeight="1" thickBot="1" x14ac:dyDescent="0.25">
      <c r="A5" s="123"/>
      <c r="B5" s="113" t="s">
        <v>22</v>
      </c>
      <c r="C5" s="113"/>
      <c r="D5" s="113"/>
      <c r="E5" s="113"/>
      <c r="F5" s="113"/>
      <c r="G5" s="113"/>
      <c r="H5" s="26" t="s">
        <v>1</v>
      </c>
      <c r="I5" s="27" t="s">
        <v>2</v>
      </c>
      <c r="J5" s="27" t="s">
        <v>3</v>
      </c>
      <c r="K5" s="110"/>
      <c r="L5" s="110"/>
      <c r="M5" s="110"/>
      <c r="N5" s="110"/>
      <c r="O5" s="125"/>
      <c r="P5" s="113" t="s">
        <v>21</v>
      </c>
      <c r="Q5" s="113"/>
      <c r="R5" s="113"/>
      <c r="S5" s="113"/>
      <c r="T5" s="113"/>
      <c r="U5" s="113"/>
      <c r="V5" s="113"/>
      <c r="W5" s="26" t="s">
        <v>1</v>
      </c>
      <c r="X5" s="26" t="s">
        <v>2</v>
      </c>
      <c r="Y5" s="26" t="s">
        <v>3</v>
      </c>
      <c r="Z5" s="110"/>
      <c r="AA5" s="110"/>
      <c r="AB5" s="110"/>
      <c r="AC5" s="110"/>
      <c r="AD5" s="125"/>
      <c r="AE5" s="113" t="s">
        <v>39</v>
      </c>
      <c r="AF5" s="113"/>
      <c r="AG5" s="113"/>
      <c r="AH5" s="113"/>
      <c r="AI5" s="113"/>
      <c r="AJ5" s="113"/>
      <c r="AK5" s="26" t="s">
        <v>1</v>
      </c>
      <c r="AL5" s="26" t="s">
        <v>2</v>
      </c>
      <c r="AM5" s="26" t="s">
        <v>3</v>
      </c>
      <c r="AN5" s="110"/>
      <c r="AO5" s="110"/>
      <c r="AP5" s="110"/>
      <c r="AQ5" s="110"/>
      <c r="AR5" s="125"/>
      <c r="AS5" s="113" t="s">
        <v>20</v>
      </c>
      <c r="AT5" s="113"/>
      <c r="AU5" s="113"/>
      <c r="AV5" s="113"/>
      <c r="AW5" s="113"/>
      <c r="AX5" s="113"/>
      <c r="AY5" s="26" t="s">
        <v>1</v>
      </c>
      <c r="AZ5" s="26" t="s">
        <v>2</v>
      </c>
      <c r="BA5" s="26" t="s">
        <v>3</v>
      </c>
      <c r="BB5" s="110"/>
      <c r="BC5" s="110"/>
      <c r="BD5" s="110"/>
      <c r="BE5" s="110"/>
      <c r="BF5" s="1"/>
      <c r="BJ5" s="59"/>
      <c r="BK5" s="59"/>
      <c r="BL5" s="59"/>
      <c r="BM5" s="59"/>
      <c r="BN5" s="59"/>
      <c r="BO5" s="59"/>
      <c r="BP5" s="59"/>
      <c r="BQ5" s="59"/>
    </row>
    <row r="6" spans="1:69" s="60" customFormat="1" ht="18" customHeight="1" x14ac:dyDescent="0.2">
      <c r="A6" s="49">
        <f ca="1">RANK(J6,$J$6:$J$9,0)</f>
        <v>4</v>
      </c>
      <c r="B6" s="111" t="s">
        <v>57</v>
      </c>
      <c r="C6" s="111"/>
      <c r="D6" s="111"/>
      <c r="E6" s="111"/>
      <c r="F6" s="111"/>
      <c r="G6" s="111"/>
      <c r="H6" s="50">
        <f ca="1">SUMIF($G$12:$L$17,B6,$U$12:$U$17)+SUMIF($N$12:$S$17,B6,$W$12:$W$17)</f>
        <v>5</v>
      </c>
      <c r="I6" s="50">
        <f ca="1">SUMIF($G$12:$L$17,B6,$W$12:$W$17)+SUMIF($N$12:$S$17,B6,$U$12:$U$17)</f>
        <v>7</v>
      </c>
      <c r="J6" s="51">
        <f ca="1">(K6*3)+L6+(H6*0.001)-(I6*0.001)</f>
        <v>0.99799999999999989</v>
      </c>
      <c r="K6" s="52">
        <f>SUMPRODUCT(($G$12:$L$17=B6)*($Y$12:$Y$17=3))+SUMPRODUCT(($N$12:$S$17=B6)*($AA$12:$AA$17=3))</f>
        <v>0</v>
      </c>
      <c r="L6" s="52">
        <f>SUMPRODUCT(($G$12:$L$17=B6)*($Y$12:$Y$17=1))+SUMPRODUCT(($N$12:$S$17=B6)*($AA$12:$AA$17=1))</f>
        <v>1</v>
      </c>
      <c r="M6" s="52">
        <f>SUMPRODUCT(($G$12:$L$17=B6)*($Y$12:$Y$17=0))+SUMPRODUCT(($N$12:$S$17=B6)*($AA$12:$AA$17=0))</f>
        <v>2</v>
      </c>
      <c r="N6" s="75">
        <f ca="1">H6-I6</f>
        <v>-2</v>
      </c>
      <c r="O6" s="49">
        <f ca="1">RANK(Y6,$Y$6:$Y$9,0)</f>
        <v>2</v>
      </c>
      <c r="P6" s="111" t="s">
        <v>61</v>
      </c>
      <c r="Q6" s="111"/>
      <c r="R6" s="111"/>
      <c r="S6" s="111"/>
      <c r="T6" s="111"/>
      <c r="U6" s="111"/>
      <c r="V6" s="111"/>
      <c r="W6" s="50">
        <f ca="1">SUMIF($AF$12:$AK$17,P6,$AT$12:$AT$17)+SUMIF($AM$12:$AR$17,P6,$AV$12:$AV$17)</f>
        <v>3</v>
      </c>
      <c r="X6" s="50">
        <f ca="1">SUMIF($AF$12:$AK$17,P6,$AV$12:$AV$17)+SUMIF($AM$12:$AR$17,P6,$AT$12:$AT$17)</f>
        <v>2</v>
      </c>
      <c r="Y6" s="51">
        <f ca="1">(Z6*3)+AA6+(W6*0.001)-(X6*0.001)</f>
        <v>5.0010000000000003</v>
      </c>
      <c r="Z6" s="52">
        <f>SUMPRODUCT(($AF$12:$AK$17=P6)*($AX$12:$AX$17=3))+SUMPRODUCT(($AM$12:$AR$17=P6)*($AZ$12:$AZ$17=3))</f>
        <v>1</v>
      </c>
      <c r="AA6" s="52">
        <f>SUMPRODUCT(($AF$12:$AK$17=P6)*($AX$12:$AX$17=1))+SUMPRODUCT(($AM$12:$AR$17=P6)*($AZ$12:$AZ$17=1))</f>
        <v>2</v>
      </c>
      <c r="AB6" s="52">
        <f>SUMPRODUCT(($AF$12:$AK$17=P6)*($AX$12:$AX$17=0))+SUMPRODUCT(($AM$12:$AR$17=P6)*($AZ$12:$AZ$17=0))</f>
        <v>0</v>
      </c>
      <c r="AC6" s="75">
        <f ca="1">W6-X6</f>
        <v>1</v>
      </c>
      <c r="AD6" s="49">
        <f ca="1">RANK(AM6,$AM$6:$AM$9,0)</f>
        <v>4</v>
      </c>
      <c r="AE6" s="111" t="s">
        <v>65</v>
      </c>
      <c r="AF6" s="111"/>
      <c r="AG6" s="111"/>
      <c r="AH6" s="111"/>
      <c r="AI6" s="111"/>
      <c r="AJ6" s="111"/>
      <c r="AK6" s="50">
        <f ca="1">SUMIF($G$20:$L$25,AE6,$U$20:$U$25)+SUMIF($N$20:$S$25,AE6,$W$20:$W$25)</f>
        <v>3</v>
      </c>
      <c r="AL6" s="50">
        <f ca="1">SUMIF($G$20:$L$25,AE6,$W$20:$W$25)+SUMIF($N$20:$S$25,AE6,$U$20:$U$25)</f>
        <v>5</v>
      </c>
      <c r="AM6" s="51">
        <f ca="1">(AN6*3)+AO6+(AK6*0.001)-(AL6*0.001)</f>
        <v>2.9980000000000002</v>
      </c>
      <c r="AN6" s="52">
        <f>SUMPRODUCT(($G$20:$L$25=AE6)*($Y$20:$Y$25=3))+SUMPRODUCT(($N$20:$S$25=AE6)*($AA$20:$AA$25=3))</f>
        <v>1</v>
      </c>
      <c r="AO6" s="52">
        <f>SUMPRODUCT(($G$20:$L$25=AE6)*($Y$20:$Y$25=1))+SUMPRODUCT(($N$20:$S$25=AE6)*($AA$20:$AA$25=1))</f>
        <v>0</v>
      </c>
      <c r="AP6" s="52">
        <f>SUMPRODUCT(($G$20:$L$25=AE6)*($Y$20:$Y$25=0))+SUMPRODUCT(($N$20:$S$25=AE6)*($AA$20:$AA$25=0))</f>
        <v>2</v>
      </c>
      <c r="AQ6" s="75">
        <f ca="1">AK6-AL6</f>
        <v>-2</v>
      </c>
      <c r="AR6" s="49">
        <f ca="1">RANK(BA6,$BA$6:$BA$9,0)</f>
        <v>3</v>
      </c>
      <c r="AS6" s="111" t="s">
        <v>69</v>
      </c>
      <c r="AT6" s="111"/>
      <c r="AU6" s="111"/>
      <c r="AV6" s="111"/>
      <c r="AW6" s="111"/>
      <c r="AX6" s="111"/>
      <c r="AY6" s="50">
        <f ca="1">SUMIF($AF$20:$AK$25,AS6,$AT$20:$AT$25)+SUMIF($AM$20:$AR$25,AS6,$AV$20:$AV$25)</f>
        <v>4</v>
      </c>
      <c r="AZ6" s="50">
        <f ca="1">SUMIF($AF$20:$AK$25,AS6,$AV$20:$AV$25)+SUMIF($AM$20:$AR$25,AS6,$AT$20:$AT$25)</f>
        <v>5</v>
      </c>
      <c r="BA6" s="51">
        <f ca="1">(BB6*3)+BC6+(AY6*0.001)-(AZ6*0.001)</f>
        <v>3.9989999999999997</v>
      </c>
      <c r="BB6" s="52">
        <f>SUMPRODUCT(($AF$20:$AK$25=AS6)*($AX$20:$AX$25=3))+SUMPRODUCT(($AM$20:$AR$25=AS6)*($AZ$20:$AZ$25=3))</f>
        <v>1</v>
      </c>
      <c r="BC6" s="52">
        <f>SUMPRODUCT(($AF$20:$AK$25=AS6)*($AX$20:$AX$25=1))+SUMPRODUCT(($AM$20:$AR$25=AS6)*($AZ$20:$AZ$25=1))</f>
        <v>1</v>
      </c>
      <c r="BD6" s="52">
        <f>SUMPRODUCT(($AF$20:$AK$25=AS6)*($AX$20:$AX$25=0))+SUMPRODUCT(($AM$20:$AR$25=AS6)*($AZ$20:$AZ$25=0))</f>
        <v>1</v>
      </c>
      <c r="BE6" s="75">
        <f ca="1">AY6-AZ6</f>
        <v>-1</v>
      </c>
      <c r="BF6" s="1"/>
      <c r="BJ6" s="59"/>
    </row>
    <row r="7" spans="1:69" s="60" customFormat="1" ht="18" customHeight="1" x14ac:dyDescent="0.2">
      <c r="A7" s="53">
        <f ca="1">RANK(J7,$J$6:$J$9,0)</f>
        <v>1</v>
      </c>
      <c r="B7" s="111" t="s">
        <v>58</v>
      </c>
      <c r="C7" s="111"/>
      <c r="D7" s="111"/>
      <c r="E7" s="111"/>
      <c r="F7" s="111"/>
      <c r="G7" s="111"/>
      <c r="H7" s="9">
        <f ca="1">SUMIF($G$12:$L$17,B7,$U$12:$U$17)+SUMIF($N$12:$S$17,B7,$W$12:$W$17)</f>
        <v>7</v>
      </c>
      <c r="I7" s="9">
        <f ca="1">SUMIF($G$12:$L$17,B7,$W$12:$W$17)+SUMIF($N$12:$S$17,B7,$U$12:$U$17)</f>
        <v>4</v>
      </c>
      <c r="J7" s="28">
        <f ca="1">(K7*3)+L7+(H7*0.001)-(I7*0.001)</f>
        <v>7.0030000000000001</v>
      </c>
      <c r="K7" s="29">
        <f>SUMPRODUCT(($G$12:$L$17=B7)*($Y$12:$Y$17=3))+SUMPRODUCT(($N$12:$S$17=B7)*($AA$12:$AA$17=3))</f>
        <v>2</v>
      </c>
      <c r="L7" s="29">
        <f>SUMPRODUCT(($G$12:$L$17=B7)*($Y$12:$Y$17=1))+SUMPRODUCT(($N$12:$S$17=B7)*($AA$12:$AA$17=1))</f>
        <v>1</v>
      </c>
      <c r="M7" s="29">
        <f>SUMPRODUCT(($G$12:$L$17=B7)*($Y$12:$Y$17=0))+SUMPRODUCT(($N$12:$S$17=B7)*($AA$12:$AA$17=0))</f>
        <v>0</v>
      </c>
      <c r="N7" s="76">
        <f ca="1">H7-I7</f>
        <v>3</v>
      </c>
      <c r="O7" s="53">
        <f ca="1">RANK(Y7,$Y$6:$Y$9,0)</f>
        <v>3</v>
      </c>
      <c r="P7" s="111" t="s">
        <v>62</v>
      </c>
      <c r="Q7" s="111"/>
      <c r="R7" s="111"/>
      <c r="S7" s="111"/>
      <c r="T7" s="111"/>
      <c r="U7" s="111"/>
      <c r="V7" s="111"/>
      <c r="W7" s="9">
        <f ca="1">SUMIF($AF$12:$AK$17,P7,$AT$12:$AT$17)+SUMIF($AM$12:$AR$17,P7,$AV$12:$AV$17)</f>
        <v>5</v>
      </c>
      <c r="X7" s="9">
        <f ca="1">SUMIF($AF$12:$AK$17,P7,$AV$12:$AV$17)+SUMIF($AM$12:$AR$17,P7,$AT$12:$AT$17)</f>
        <v>3</v>
      </c>
      <c r="Y7" s="28">
        <f ca="1">(Z7*3)+AA7+(W7*0.001)-(X7*0.001)</f>
        <v>3.0019999999999998</v>
      </c>
      <c r="Z7" s="29">
        <f>SUMPRODUCT(($AF$12:$AK$17=P7)*($AX$12:$AX$17=3))+SUMPRODUCT(($AM$12:$AR$17=P7)*($AZ$12:$AZ$17=3))</f>
        <v>1</v>
      </c>
      <c r="AA7" s="29">
        <f>SUMPRODUCT(($AF$12:$AK$17=P7)*($AX$12:$AX$17=1))+SUMPRODUCT(($AM$12:$AR$17=P7)*($AZ$12:$AZ$17=1))</f>
        <v>0</v>
      </c>
      <c r="AB7" s="29">
        <f>SUMPRODUCT(($AF$12:$AK$17=P7)*($AX$12:$AX$17=0))+SUMPRODUCT(($AM$12:$AR$17=P7)*($AZ$12:$AZ$17=0))</f>
        <v>2</v>
      </c>
      <c r="AC7" s="76">
        <f ca="1">W7-X7</f>
        <v>2</v>
      </c>
      <c r="AD7" s="53">
        <f ca="1">RANK(AM7,$AM$6:$AM$9,0)</f>
        <v>2</v>
      </c>
      <c r="AE7" s="111" t="s">
        <v>66</v>
      </c>
      <c r="AF7" s="111"/>
      <c r="AG7" s="111"/>
      <c r="AH7" s="111"/>
      <c r="AI7" s="111"/>
      <c r="AJ7" s="111"/>
      <c r="AK7" s="9">
        <f ca="1">SUMIF($G$20:$L$25,AE7,$U$20:$U$25)+SUMIF($N$20:$S$25,AE7,$W$20:$W$25)</f>
        <v>5</v>
      </c>
      <c r="AL7" s="9">
        <f ca="1">SUMIF($G$20:$L$25,AE7,$W$20:$W$25)+SUMIF($N$20:$S$25,AE7,$U$20:$U$25)</f>
        <v>4</v>
      </c>
      <c r="AM7" s="28">
        <f ca="1">(AN7*3)+AO7+(AK7*0.001)-(AL7*0.001)</f>
        <v>6.0010000000000003</v>
      </c>
      <c r="AN7" s="29">
        <f>SUMPRODUCT(($G$20:$L$25=AE7)*($Y$20:$Y$25=3))+SUMPRODUCT(($N$20:$S$25=AE7)*($AA$20:$AA$25=3))</f>
        <v>2</v>
      </c>
      <c r="AO7" s="29">
        <f>SUMPRODUCT(($G$20:$L$25=AE7)*($Y$20:$Y$25=1))+SUMPRODUCT(($N$20:$S$25=AE7)*($AA$20:$AA$25=1))</f>
        <v>0</v>
      </c>
      <c r="AP7" s="29">
        <f>SUMPRODUCT(($G$20:$L$25=AE7)*($Y$20:$Y$25=0))+SUMPRODUCT(($N$20:$S$25=AE7)*($AA$20:$AA$25=0))</f>
        <v>1</v>
      </c>
      <c r="AQ7" s="76">
        <f ca="1">AK7-AL7</f>
        <v>1</v>
      </c>
      <c r="AR7" s="53">
        <f ca="1">RANK(BA7,$BA$6:$BA$9,0)</f>
        <v>4</v>
      </c>
      <c r="AS7" s="111" t="s">
        <v>70</v>
      </c>
      <c r="AT7" s="111"/>
      <c r="AU7" s="111"/>
      <c r="AV7" s="111"/>
      <c r="AW7" s="111"/>
      <c r="AX7" s="111"/>
      <c r="AY7" s="9">
        <f ca="1">SUMIF($AF$20:$AK$25,AS7,$AT$20:$AT$25)+SUMIF($AM$20:$AR$25,AS7,$AV$20:$AV$25)</f>
        <v>3</v>
      </c>
      <c r="AZ7" s="9">
        <f ca="1">SUMIF($AF$20:$AK$25,AS7,$AV$20:$AV$25)+SUMIF($AM$20:$AR$25,AS7,$AT$20:$AT$25)</f>
        <v>4</v>
      </c>
      <c r="BA7" s="28">
        <f ca="1">(BB7*3)+BC7+(AY7*0.001)-(AZ7*0.001)</f>
        <v>1.9990000000000001</v>
      </c>
      <c r="BB7" s="29">
        <f>SUMPRODUCT(($AF$20:$AK$25=AS7)*($AX$20:$AX$25=3))+SUMPRODUCT(($AM$20:$AR$25=AS7)*($AZ$20:$AZ$25=3))</f>
        <v>0</v>
      </c>
      <c r="BC7" s="29">
        <f>SUMPRODUCT(($AF$20:$AK$25=AS7)*($AX$20:$AX$25=1))+SUMPRODUCT(($AM$20:$AR$25=AS7)*($AZ$20:$AZ$25=1))</f>
        <v>2</v>
      </c>
      <c r="BD7" s="29">
        <f>SUMPRODUCT(($AF$20:$AK$25=AS7)*($AX$20:$AX$25=0))+SUMPRODUCT(($AM$20:$AR$25=AS7)*($AZ$20:$AZ$25=0))</f>
        <v>1</v>
      </c>
      <c r="BE7" s="76">
        <f ca="1">AY7-AZ7</f>
        <v>-1</v>
      </c>
      <c r="BF7" s="1"/>
      <c r="BJ7" s="59"/>
    </row>
    <row r="8" spans="1:69" s="60" customFormat="1" ht="18" customHeight="1" x14ac:dyDescent="0.2">
      <c r="A8" s="53">
        <f ca="1">RANK(J8,$J$6:$J$9,0)</f>
        <v>2</v>
      </c>
      <c r="B8" s="111" t="s">
        <v>59</v>
      </c>
      <c r="C8" s="111"/>
      <c r="D8" s="111"/>
      <c r="E8" s="111"/>
      <c r="F8" s="111"/>
      <c r="G8" s="111"/>
      <c r="H8" s="9">
        <f ca="1">SUMIF($G$12:$L$17,B8,$U$12:$U$17)+SUMIF($N$12:$S$17,B8,$W$12:$W$17)</f>
        <v>6</v>
      </c>
      <c r="I8" s="9">
        <f ca="1">SUMIF($G$12:$L$17,B8,$W$12:$W$17)+SUMIF($N$12:$S$17,B8,$U$12:$U$17)</f>
        <v>4</v>
      </c>
      <c r="J8" s="28">
        <f ca="1">(K8*3)+L8+(H8*0.001)-(I8*0.001)</f>
        <v>5.0020000000000007</v>
      </c>
      <c r="K8" s="29">
        <f>SUMPRODUCT(($G$12:$L$17=B8)*($Y$12:$Y$17=3))+SUMPRODUCT(($N$12:$S$17=B8)*($AA$12:$AA$17=3))</f>
        <v>1</v>
      </c>
      <c r="L8" s="29">
        <f>SUMPRODUCT(($G$12:$L$17=B8)*($Y$12:$Y$17=1))+SUMPRODUCT(($N$12:$S$17=B8)*($AA$12:$AA$17=1))</f>
        <v>2</v>
      </c>
      <c r="M8" s="29">
        <f>SUMPRODUCT(($G$12:$L$17=B8)*($Y$12:$Y$17=0))+SUMPRODUCT(($N$12:$S$17=B8)*($AA$12:$AA$17=0))</f>
        <v>0</v>
      </c>
      <c r="N8" s="76">
        <f ca="1">H8-I8</f>
        <v>2</v>
      </c>
      <c r="O8" s="53">
        <f ca="1">RANK(Y8,$Y$6:$Y$9,0)</f>
        <v>1</v>
      </c>
      <c r="P8" s="111" t="s">
        <v>63</v>
      </c>
      <c r="Q8" s="111"/>
      <c r="R8" s="111"/>
      <c r="S8" s="111"/>
      <c r="T8" s="111"/>
      <c r="U8" s="111"/>
      <c r="V8" s="111"/>
      <c r="W8" s="9">
        <f ca="1">SUMIF($AF$12:$AK$17,P8,$AT$12:$AT$17)+SUMIF($AM$12:$AR$17,P8,$AV$12:$AV$17)</f>
        <v>4</v>
      </c>
      <c r="X8" s="9">
        <f ca="1">SUMIF($AF$12:$AK$17,P8,$AV$12:$AV$17)+SUMIF($AM$12:$AR$17,P8,$AT$12:$AT$17)</f>
        <v>2</v>
      </c>
      <c r="Y8" s="28">
        <f ca="1">(Z8*3)+AA8+(W8*0.001)-(X8*0.001)</f>
        <v>7.0019999999999998</v>
      </c>
      <c r="Z8" s="29">
        <f>SUMPRODUCT(($AF$12:$AK$17=P8)*($AX$12:$AX$17=3))+SUMPRODUCT(($AM$12:$AR$17=P8)*($AZ$12:$AZ$17=3))</f>
        <v>2</v>
      </c>
      <c r="AA8" s="29">
        <f>SUMPRODUCT(($AF$12:$AK$17=P8)*($AX$12:$AX$17=1))+SUMPRODUCT(($AM$12:$AR$17=P8)*($AZ$12:$AZ$17=1))</f>
        <v>1</v>
      </c>
      <c r="AB8" s="29">
        <f>SUMPRODUCT(($AF$12:$AK$17=P8)*($AX$12:$AX$17=0))+SUMPRODUCT(($AM$12:$AR$17=P8)*($AZ$12:$AZ$17=0))</f>
        <v>0</v>
      </c>
      <c r="AC8" s="76">
        <f ca="1">W8-X8</f>
        <v>2</v>
      </c>
      <c r="AD8" s="53">
        <f ca="1">RANK(AM8,$AM$6:$AM$9,0)</f>
        <v>3</v>
      </c>
      <c r="AE8" s="111" t="s">
        <v>67</v>
      </c>
      <c r="AF8" s="111"/>
      <c r="AG8" s="111"/>
      <c r="AH8" s="111"/>
      <c r="AI8" s="111"/>
      <c r="AJ8" s="111"/>
      <c r="AK8" s="9">
        <f ca="1">SUMIF($G$20:$L$25,AE8,$U$20:$U$25)+SUMIF($N$20:$S$25,AE8,$W$20:$W$25)</f>
        <v>4</v>
      </c>
      <c r="AL8" s="9">
        <f ca="1">SUMIF($G$20:$L$25,AE8,$W$20:$W$25)+SUMIF($N$20:$S$25,AE8,$U$20:$U$25)</f>
        <v>5</v>
      </c>
      <c r="AM8" s="28">
        <f ca="1">(AN8*3)+AO8+(AK8*0.001)-(AL8*0.001)</f>
        <v>2.9990000000000001</v>
      </c>
      <c r="AN8" s="29">
        <f>SUMPRODUCT(($G$20:$L$25=AE8)*($Y$20:$Y$25=3))+SUMPRODUCT(($N$20:$S$25=AE8)*($AA$20:$AA$25=3))</f>
        <v>1</v>
      </c>
      <c r="AO8" s="29">
        <f>SUMPRODUCT(($G$20:$L$25=AE8)*($Y$20:$Y$25=1))+SUMPRODUCT(($N$20:$S$25=AE8)*($AA$20:$AA$25=1))</f>
        <v>0</v>
      </c>
      <c r="AP8" s="29">
        <f>SUMPRODUCT(($G$20:$L$25=AE8)*($Y$20:$Y$25=0))+SUMPRODUCT(($N$20:$S$25=AE8)*($AA$20:$AA$25=0))</f>
        <v>2</v>
      </c>
      <c r="AQ8" s="76">
        <f ca="1">AK8-AL8</f>
        <v>-1</v>
      </c>
      <c r="AR8" s="53">
        <f ca="1">RANK(BA8,$BA$6:$BA$9,0)</f>
        <v>2</v>
      </c>
      <c r="AS8" s="111" t="s">
        <v>71</v>
      </c>
      <c r="AT8" s="111"/>
      <c r="AU8" s="111"/>
      <c r="AV8" s="111"/>
      <c r="AW8" s="111"/>
      <c r="AX8" s="111"/>
      <c r="AY8" s="9">
        <f ca="1">SUMIF($AF$20:$AK$25,AS8,$AT$20:$AT$25)+SUMIF($AM$20:$AR$25,AS8,$AV$20:$AV$25)</f>
        <v>3</v>
      </c>
      <c r="AZ8" s="9">
        <f ca="1">SUMIF($AF$20:$AK$25,AS8,$AV$20:$AV$25)+SUMIF($AM$20:$AR$25,AS8,$AT$20:$AT$25)</f>
        <v>2</v>
      </c>
      <c r="BA8" s="28">
        <f ca="1">(BB8*3)+BC8+(AY8*0.001)-(AZ8*0.001)</f>
        <v>4.0010000000000003</v>
      </c>
      <c r="BB8" s="29">
        <f>SUMPRODUCT(($AF$20:$AK$25=AS8)*($AX$20:$AX$25=3))+SUMPRODUCT(($AM$20:$AR$25=AS8)*($AZ$20:$AZ$25=3))</f>
        <v>1</v>
      </c>
      <c r="BC8" s="29">
        <f>SUMPRODUCT(($AF$20:$AK$25=AS8)*($AX$20:$AX$25=1))+SUMPRODUCT(($AM$20:$AR$25=AS8)*($AZ$20:$AZ$25=1))</f>
        <v>1</v>
      </c>
      <c r="BD8" s="29">
        <f>SUMPRODUCT(($AF$20:$AK$25=AS8)*($AX$20:$AX$25=0))+SUMPRODUCT(($AM$20:$AR$25=AS8)*($AZ$20:$AZ$25=0))</f>
        <v>1</v>
      </c>
      <c r="BE8" s="76">
        <f ca="1">AY8-AZ8</f>
        <v>1</v>
      </c>
      <c r="BF8" s="1"/>
    </row>
    <row r="9" spans="1:69" s="60" customFormat="1" ht="18" customHeight="1" thickBot="1" x14ac:dyDescent="0.25">
      <c r="A9" s="54">
        <f ca="1">RANK(J9,$J$6:$J$9,0)</f>
        <v>3</v>
      </c>
      <c r="B9" s="111" t="s">
        <v>60</v>
      </c>
      <c r="C9" s="111"/>
      <c r="D9" s="111"/>
      <c r="E9" s="111"/>
      <c r="F9" s="111"/>
      <c r="G9" s="111"/>
      <c r="H9" s="55">
        <f ca="1">SUMIF($G$12:$L$17,B9,$U$12:$U$17)+SUMIF($N$12:$S$17,B9,$W$12:$W$17)</f>
        <v>6</v>
      </c>
      <c r="I9" s="55">
        <f ca="1">SUMIF($G$12:$L$17,B9,$W$12:$W$17)+SUMIF($N$12:$S$17,B9,$U$12:$U$17)</f>
        <v>9</v>
      </c>
      <c r="J9" s="56">
        <f ca="1">(K9*3)+L9+(H9*0.001)-(I9*0.001)</f>
        <v>2.9969999999999999</v>
      </c>
      <c r="K9" s="57">
        <f>SUMPRODUCT(($G$12:$L$17=B9)*($Y$12:$Y$17=3))+SUMPRODUCT(($N$12:$S$17=B9)*($AA$12:$AA$17=3))</f>
        <v>1</v>
      </c>
      <c r="L9" s="57">
        <f>SUMPRODUCT(($G$12:$L$17=B9)*($Y$12:$Y$17=1))+SUMPRODUCT(($N$12:$S$17=B9)*($AA$12:$AA$17=1))</f>
        <v>0</v>
      </c>
      <c r="M9" s="57">
        <f>SUMPRODUCT(($G$12:$L$17=B9)*($Y$12:$Y$17=0))+SUMPRODUCT(($N$12:$S$17=B9)*($AA$12:$AA$17=0))</f>
        <v>2</v>
      </c>
      <c r="N9" s="77">
        <f ca="1">H9-I9</f>
        <v>-3</v>
      </c>
      <c r="O9" s="54">
        <f ca="1">RANK(Y9,$Y$6:$Y$9,0)</f>
        <v>4</v>
      </c>
      <c r="P9" s="111" t="s">
        <v>64</v>
      </c>
      <c r="Q9" s="111"/>
      <c r="R9" s="111"/>
      <c r="S9" s="111"/>
      <c r="T9" s="111"/>
      <c r="U9" s="111"/>
      <c r="V9" s="111"/>
      <c r="W9" s="55">
        <f ca="1">SUMIF($AF$12:$AK$17,P9,$AT$12:$AT$17)+SUMIF($AM$12:$AR$17,P9,$AV$12:$AV$17)</f>
        <v>1</v>
      </c>
      <c r="X9" s="55">
        <f ca="1">SUMIF($AF$12:$AK$17,P9,$AV$12:$AV$17)+SUMIF($AM$12:$AR$17,P9,$AT$12:$AT$17)</f>
        <v>6</v>
      </c>
      <c r="Y9" s="56">
        <f ca="1">(Z9*3)+AA9+(W9*0.001)-(X9*0.001)</f>
        <v>0.99499999999999988</v>
      </c>
      <c r="Z9" s="57">
        <f>SUMPRODUCT(($AF$12:$AK$17=P9)*($AX$12:$AX$17=3))+SUMPRODUCT(($AM$12:$AR$17=P9)*($AZ$12:$AZ$17=3))</f>
        <v>0</v>
      </c>
      <c r="AA9" s="57">
        <f>SUMPRODUCT(($AF$12:$AK$17=P9)*($AX$12:$AX$17=1))+SUMPRODUCT(($AM$12:$AR$17=P9)*($AZ$12:$AZ$17=1))</f>
        <v>1</v>
      </c>
      <c r="AB9" s="57">
        <f>SUMPRODUCT(($AF$12:$AK$17=P9)*($AX$12:$AX$17=0))+SUMPRODUCT(($AM$12:$AR$17=P9)*($AZ$12:$AZ$17=0))</f>
        <v>2</v>
      </c>
      <c r="AC9" s="77">
        <f ca="1">W9-X9</f>
        <v>-5</v>
      </c>
      <c r="AD9" s="54">
        <f ca="1">RANK(AM9,$AM$6:$AM$9,0)</f>
        <v>1</v>
      </c>
      <c r="AE9" s="111" t="s">
        <v>68</v>
      </c>
      <c r="AF9" s="111"/>
      <c r="AG9" s="111"/>
      <c r="AH9" s="111"/>
      <c r="AI9" s="111"/>
      <c r="AJ9" s="111"/>
      <c r="AK9" s="55">
        <f ca="1">SUMIF($G$20:$L$25,AE9,$U$20:$U$25)+SUMIF($N$20:$S$25,AE9,$W$20:$W$25)</f>
        <v>7</v>
      </c>
      <c r="AL9" s="55">
        <f ca="1">SUMIF($G$20:$L$25,AE9,$W$20:$W$25)+SUMIF($N$20:$S$25,AE9,$U$20:$U$25)</f>
        <v>5</v>
      </c>
      <c r="AM9" s="56">
        <f ca="1">(AN9*3)+AO9+(AK9*0.001)-(AL9*0.001)</f>
        <v>6.0019999999999998</v>
      </c>
      <c r="AN9" s="57">
        <f>SUMPRODUCT(($G$20:$L$25=AE9)*($Y$20:$Y$25=3))+SUMPRODUCT(($N$20:$S$25=AE9)*($AA$20:$AA$25=3))</f>
        <v>2</v>
      </c>
      <c r="AO9" s="57">
        <f>SUMPRODUCT(($G$20:$L$25=AE9)*($Y$20:$Y$25=1))+SUMPRODUCT(($N$20:$S$25=AE9)*($AA$20:$AA$25=1))</f>
        <v>0</v>
      </c>
      <c r="AP9" s="57">
        <f>SUMPRODUCT(($G$20:$L$25=AE9)*($Y$20:$Y$25=0))+SUMPRODUCT(($N$20:$S$25=AE9)*($AA$20:$AA$25=0))</f>
        <v>1</v>
      </c>
      <c r="AQ9" s="77">
        <f ca="1">AK9-AL9</f>
        <v>2</v>
      </c>
      <c r="AR9" s="54">
        <f ca="1">RANK(BA9,$BA$6:$BA$9,0)</f>
        <v>1</v>
      </c>
      <c r="AS9" s="111" t="s">
        <v>72</v>
      </c>
      <c r="AT9" s="111"/>
      <c r="AU9" s="111"/>
      <c r="AV9" s="111"/>
      <c r="AW9" s="111"/>
      <c r="AX9" s="111"/>
      <c r="AY9" s="55">
        <f ca="1">SUMIF($AF$20:$AK$25,AS9,$AT$20:$AT$25)+SUMIF($AM$20:$AR$25,AS9,$AV$20:$AV$25)</f>
        <v>4</v>
      </c>
      <c r="AZ9" s="55">
        <f ca="1">SUMIF($AF$20:$AK$25,AS9,$AV$20:$AV$25)+SUMIF($AM$20:$AR$25,AS9,$AT$20:$AT$25)</f>
        <v>3</v>
      </c>
      <c r="BA9" s="56">
        <f ca="1">(BB9*3)+BC9+(AY9*0.001)-(AZ9*0.001)</f>
        <v>5.0009999999999994</v>
      </c>
      <c r="BB9" s="57">
        <f>SUMPRODUCT(($AF$20:$AK$25=AS9)*($AX$20:$AX$25=3))+SUMPRODUCT(($AM$20:$AR$25=AS9)*($AZ$20:$AZ$25=3))</f>
        <v>1</v>
      </c>
      <c r="BC9" s="57">
        <f>SUMPRODUCT(($AF$20:$AK$25=AS9)*($AX$20:$AX$25=1))+SUMPRODUCT(($AM$20:$AR$25=AS9)*($AZ$20:$AZ$25=1))</f>
        <v>2</v>
      </c>
      <c r="BD9" s="57">
        <f>SUMPRODUCT(($AF$20:$AK$25=AS9)*($AX$20:$AX$25=0))+SUMPRODUCT(($AM$20:$AR$25=AS9)*($AZ$20:$AZ$25=0))</f>
        <v>0</v>
      </c>
      <c r="BE9" s="77">
        <f ca="1">AY9-AZ9</f>
        <v>1</v>
      </c>
      <c r="BF9" s="1"/>
    </row>
    <row r="10" spans="1:69" s="60" customFormat="1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"/>
      <c r="AA10" s="7"/>
      <c r="AB10" s="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69" s="60" customFormat="1" ht="18" customHeight="1" x14ac:dyDescent="0.25">
      <c r="A11" s="112" t="s">
        <v>46</v>
      </c>
      <c r="B11" s="112"/>
      <c r="C11" s="1"/>
      <c r="D11" s="117" t="s">
        <v>36</v>
      </c>
      <c r="E11" s="117"/>
      <c r="F11" s="1"/>
      <c r="G11" s="117" t="s">
        <v>40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"/>
      <c r="U11" s="126" t="s">
        <v>37</v>
      </c>
      <c r="V11" s="126"/>
      <c r="W11" s="126"/>
      <c r="X11" s="1"/>
      <c r="Y11" s="116" t="s">
        <v>38</v>
      </c>
      <c r="Z11" s="116"/>
      <c r="AA11" s="116"/>
      <c r="AB11" s="1"/>
      <c r="AC11" s="117" t="s">
        <v>36</v>
      </c>
      <c r="AD11" s="117"/>
      <c r="AE11" s="1"/>
      <c r="AF11" s="126" t="s">
        <v>41</v>
      </c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25"/>
      <c r="AT11" s="126" t="s">
        <v>37</v>
      </c>
      <c r="AU11" s="126"/>
      <c r="AV11" s="126"/>
      <c r="AW11" s="1"/>
      <c r="AX11" s="116" t="s">
        <v>38</v>
      </c>
      <c r="AY11" s="116"/>
      <c r="AZ11" s="116"/>
      <c r="BA11" s="1"/>
      <c r="BB11" s="1"/>
      <c r="BC11" s="1"/>
      <c r="BD11" s="112" t="s">
        <v>46</v>
      </c>
      <c r="BE11" s="112"/>
      <c r="BF11" s="1"/>
    </row>
    <row r="12" spans="1:69" s="61" customFormat="1" ht="18" customHeight="1" x14ac:dyDescent="0.25">
      <c r="A12" s="5" t="s">
        <v>43</v>
      </c>
      <c r="B12" s="5"/>
      <c r="C12" s="5"/>
      <c r="D12" s="118">
        <v>0.72916666666666663</v>
      </c>
      <c r="E12" s="118"/>
      <c r="F12" s="78"/>
      <c r="G12" s="119" t="str">
        <f>B6</f>
        <v>PA TEAM 1</v>
      </c>
      <c r="H12" s="114"/>
      <c r="I12" s="114"/>
      <c r="J12" s="114"/>
      <c r="K12" s="114"/>
      <c r="L12" s="114"/>
      <c r="M12" s="16" t="s">
        <v>0</v>
      </c>
      <c r="N12" s="114" t="str">
        <f>B7</f>
        <v>PA TEAM 2</v>
      </c>
      <c r="O12" s="114"/>
      <c r="P12" s="114"/>
      <c r="Q12" s="114"/>
      <c r="R12" s="114"/>
      <c r="S12" s="115"/>
      <c r="T12" s="5"/>
      <c r="U12" s="63">
        <v>1</v>
      </c>
      <c r="V12" s="66" t="s">
        <v>0</v>
      </c>
      <c r="W12" s="63">
        <v>2</v>
      </c>
      <c r="X12" s="5"/>
      <c r="Y12" s="46">
        <f>IF(U12="","",IF(U12&gt;W12,3,IF(U12=W12,1,0)))</f>
        <v>0</v>
      </c>
      <c r="Z12" s="5"/>
      <c r="AA12" s="46">
        <f>IF(W12="","",IF(W12&gt;U12,3,IF(W12=U12,1,0)))</f>
        <v>3</v>
      </c>
      <c r="AB12" s="5"/>
      <c r="AC12" s="118">
        <v>0.72916666666666663</v>
      </c>
      <c r="AD12" s="118"/>
      <c r="AE12" s="5"/>
      <c r="AF12" s="119" t="str">
        <f>P6</f>
        <v>PB TEAM 1</v>
      </c>
      <c r="AG12" s="114"/>
      <c r="AH12" s="114"/>
      <c r="AI12" s="114"/>
      <c r="AJ12" s="114"/>
      <c r="AK12" s="114"/>
      <c r="AL12" s="18" t="s">
        <v>0</v>
      </c>
      <c r="AM12" s="114" t="str">
        <f>P7</f>
        <v>PB TEAM 2</v>
      </c>
      <c r="AN12" s="114"/>
      <c r="AO12" s="114"/>
      <c r="AP12" s="114"/>
      <c r="AQ12" s="114"/>
      <c r="AR12" s="115"/>
      <c r="AS12" s="21"/>
      <c r="AT12" s="63">
        <v>1</v>
      </c>
      <c r="AU12" s="66" t="s">
        <v>0</v>
      </c>
      <c r="AV12" s="63">
        <v>0</v>
      </c>
      <c r="AW12" s="5"/>
      <c r="AX12" s="46">
        <f>IF(AT12="","",IF(AT12&gt;AV12,3,IF(AT12=AV12,1,0)))</f>
        <v>3</v>
      </c>
      <c r="AY12" s="5"/>
      <c r="AZ12" s="46">
        <f>IF(AV12="","",IF(AV12&gt;AT12,3,IF(AV12=AT12,1,0)))</f>
        <v>0</v>
      </c>
      <c r="BA12" s="5"/>
      <c r="BB12" s="5"/>
      <c r="BC12" s="5"/>
      <c r="BD12" s="5" t="s">
        <v>44</v>
      </c>
      <c r="BE12" s="5"/>
    </row>
    <row r="13" spans="1:69" s="58" customFormat="1" ht="18" customHeight="1" x14ac:dyDescent="0.25">
      <c r="A13" s="5" t="s">
        <v>45</v>
      </c>
      <c r="B13" s="2"/>
      <c r="C13" s="2"/>
      <c r="D13" s="118">
        <v>0.74722222222222223</v>
      </c>
      <c r="E13" s="118"/>
      <c r="F13" s="78"/>
      <c r="G13" s="119" t="str">
        <f>B8</f>
        <v>PA TEAM 3</v>
      </c>
      <c r="H13" s="114"/>
      <c r="I13" s="114"/>
      <c r="J13" s="114"/>
      <c r="K13" s="114"/>
      <c r="L13" s="114"/>
      <c r="M13" s="16" t="s">
        <v>0</v>
      </c>
      <c r="N13" s="114" t="str">
        <f>B9</f>
        <v>PA TEAM 4</v>
      </c>
      <c r="O13" s="114"/>
      <c r="P13" s="114"/>
      <c r="Q13" s="114"/>
      <c r="R13" s="114"/>
      <c r="S13" s="115"/>
      <c r="T13" s="2"/>
      <c r="U13" s="63">
        <v>3</v>
      </c>
      <c r="V13" s="66" t="s">
        <v>0</v>
      </c>
      <c r="W13" s="63">
        <v>1</v>
      </c>
      <c r="X13" s="2"/>
      <c r="Y13" s="46">
        <f>IF(U13="","",IF(U13&gt;W13,3,IF(U13=W13,1,0)))</f>
        <v>3</v>
      </c>
      <c r="Z13" s="5"/>
      <c r="AA13" s="46">
        <f t="shared" ref="AA13:AA17" si="0">IF(W13="","",IF(W13&gt;U13,3,IF(W13=U13,1,0)))</f>
        <v>0</v>
      </c>
      <c r="AB13" s="2"/>
      <c r="AC13" s="118">
        <v>0.74722222222222223</v>
      </c>
      <c r="AD13" s="118"/>
      <c r="AE13" s="2"/>
      <c r="AF13" s="119" t="str">
        <f>P8</f>
        <v>PB TEAM 3</v>
      </c>
      <c r="AG13" s="114"/>
      <c r="AH13" s="114"/>
      <c r="AI13" s="114"/>
      <c r="AJ13" s="114"/>
      <c r="AK13" s="114"/>
      <c r="AL13" s="18" t="s">
        <v>0</v>
      </c>
      <c r="AM13" s="114" t="str">
        <f>P9</f>
        <v>PB TEAM 4</v>
      </c>
      <c r="AN13" s="114"/>
      <c r="AO13" s="114"/>
      <c r="AP13" s="114"/>
      <c r="AQ13" s="114"/>
      <c r="AR13" s="115"/>
      <c r="AS13" s="21"/>
      <c r="AT13" s="63">
        <v>1</v>
      </c>
      <c r="AU13" s="66" t="s">
        <v>0</v>
      </c>
      <c r="AV13" s="63">
        <v>0</v>
      </c>
      <c r="AW13" s="2"/>
      <c r="AX13" s="46">
        <f>IF(AT13="","",IF(AT13&gt;AV13,3,IF(AT13=AV13,1,0)))</f>
        <v>3</v>
      </c>
      <c r="AY13" s="5"/>
      <c r="AZ13" s="46">
        <f t="shared" ref="AZ13:AZ17" si="1">IF(AV13="","",IF(AV13&gt;AT13,3,IF(AV13=AT13,1,0)))</f>
        <v>0</v>
      </c>
      <c r="BA13" s="2"/>
      <c r="BB13" s="2"/>
      <c r="BC13" s="2"/>
      <c r="BD13" s="5" t="s">
        <v>48</v>
      </c>
      <c r="BE13" s="2"/>
    </row>
    <row r="14" spans="1:69" s="58" customFormat="1" ht="18" customHeight="1" x14ac:dyDescent="0.25">
      <c r="A14" s="5" t="s">
        <v>43</v>
      </c>
      <c r="B14" s="2"/>
      <c r="C14" s="2"/>
      <c r="D14" s="118">
        <v>0.76527777777777783</v>
      </c>
      <c r="E14" s="118"/>
      <c r="F14" s="78"/>
      <c r="G14" s="119" t="str">
        <f>B9</f>
        <v>PA TEAM 4</v>
      </c>
      <c r="H14" s="114"/>
      <c r="I14" s="114"/>
      <c r="J14" s="114"/>
      <c r="K14" s="114"/>
      <c r="L14" s="114"/>
      <c r="M14" s="16" t="s">
        <v>0</v>
      </c>
      <c r="N14" s="114" t="str">
        <f>B6</f>
        <v>PA TEAM 1</v>
      </c>
      <c r="O14" s="114"/>
      <c r="P14" s="114"/>
      <c r="Q14" s="114"/>
      <c r="R14" s="114"/>
      <c r="S14" s="115"/>
      <c r="T14" s="2"/>
      <c r="U14" s="63">
        <v>3</v>
      </c>
      <c r="V14" s="66" t="s">
        <v>0</v>
      </c>
      <c r="W14" s="63">
        <v>2</v>
      </c>
      <c r="X14" s="2"/>
      <c r="Y14" s="46">
        <f t="shared" ref="Y14:Y17" si="2">IF(U14="","",IF(U14&gt;W14,3,IF(U14=W14,1,0)))</f>
        <v>3</v>
      </c>
      <c r="Z14" s="5"/>
      <c r="AA14" s="46">
        <f t="shared" si="0"/>
        <v>0</v>
      </c>
      <c r="AB14" s="2"/>
      <c r="AC14" s="118">
        <v>0.76527777777777783</v>
      </c>
      <c r="AD14" s="118"/>
      <c r="AE14" s="2"/>
      <c r="AF14" s="119" t="str">
        <f>P9</f>
        <v>PB TEAM 4</v>
      </c>
      <c r="AG14" s="114"/>
      <c r="AH14" s="114"/>
      <c r="AI14" s="114"/>
      <c r="AJ14" s="114"/>
      <c r="AK14" s="114"/>
      <c r="AL14" s="18" t="s">
        <v>0</v>
      </c>
      <c r="AM14" s="114" t="str">
        <f>P6</f>
        <v>PB TEAM 1</v>
      </c>
      <c r="AN14" s="114"/>
      <c r="AO14" s="114"/>
      <c r="AP14" s="114"/>
      <c r="AQ14" s="114"/>
      <c r="AR14" s="115"/>
      <c r="AS14" s="21"/>
      <c r="AT14" s="63">
        <v>1</v>
      </c>
      <c r="AU14" s="66" t="s">
        <v>0</v>
      </c>
      <c r="AV14" s="63">
        <v>1</v>
      </c>
      <c r="AW14" s="2"/>
      <c r="AX14" s="46">
        <f t="shared" ref="AX14:AX17" si="3">IF(AT14="","",IF(AT14&gt;AV14,3,IF(AT14=AV14,1,0)))</f>
        <v>1</v>
      </c>
      <c r="AY14" s="5"/>
      <c r="AZ14" s="46">
        <f t="shared" si="1"/>
        <v>1</v>
      </c>
      <c r="BA14" s="2"/>
      <c r="BB14" s="2"/>
      <c r="BC14" s="2"/>
      <c r="BD14" s="5" t="s">
        <v>44</v>
      </c>
      <c r="BE14" s="2"/>
    </row>
    <row r="15" spans="1:69" s="58" customFormat="1" ht="18" customHeight="1" x14ac:dyDescent="0.25">
      <c r="A15" s="5" t="s">
        <v>45</v>
      </c>
      <c r="B15" s="2"/>
      <c r="C15" s="2"/>
      <c r="D15" s="118">
        <v>0.78333333333333333</v>
      </c>
      <c r="E15" s="118"/>
      <c r="F15" s="78"/>
      <c r="G15" s="119" t="str">
        <f>B7</f>
        <v>PA TEAM 2</v>
      </c>
      <c r="H15" s="114"/>
      <c r="I15" s="114"/>
      <c r="J15" s="114"/>
      <c r="K15" s="114"/>
      <c r="L15" s="114"/>
      <c r="M15" s="16" t="s">
        <v>0</v>
      </c>
      <c r="N15" s="114" t="str">
        <f>B8</f>
        <v>PA TEAM 3</v>
      </c>
      <c r="O15" s="114"/>
      <c r="P15" s="114"/>
      <c r="Q15" s="114"/>
      <c r="R15" s="114"/>
      <c r="S15" s="115"/>
      <c r="T15" s="2"/>
      <c r="U15" s="63">
        <v>1</v>
      </c>
      <c r="V15" s="66" t="s">
        <v>0</v>
      </c>
      <c r="W15" s="63">
        <v>1</v>
      </c>
      <c r="X15" s="2"/>
      <c r="Y15" s="46">
        <f t="shared" si="2"/>
        <v>1</v>
      </c>
      <c r="Z15" s="5"/>
      <c r="AA15" s="46">
        <f t="shared" si="0"/>
        <v>1</v>
      </c>
      <c r="AB15" s="2"/>
      <c r="AC15" s="118">
        <v>0.78333333333333333</v>
      </c>
      <c r="AD15" s="118"/>
      <c r="AE15" s="2"/>
      <c r="AF15" s="119" t="str">
        <f>P7</f>
        <v>PB TEAM 2</v>
      </c>
      <c r="AG15" s="114"/>
      <c r="AH15" s="114"/>
      <c r="AI15" s="114"/>
      <c r="AJ15" s="114"/>
      <c r="AK15" s="114"/>
      <c r="AL15" s="18" t="s">
        <v>0</v>
      </c>
      <c r="AM15" s="114" t="str">
        <f>P8</f>
        <v>PB TEAM 3</v>
      </c>
      <c r="AN15" s="114"/>
      <c r="AO15" s="114"/>
      <c r="AP15" s="114"/>
      <c r="AQ15" s="114"/>
      <c r="AR15" s="115"/>
      <c r="AS15" s="21"/>
      <c r="AT15" s="63">
        <v>1</v>
      </c>
      <c r="AU15" s="66" t="s">
        <v>0</v>
      </c>
      <c r="AV15" s="63">
        <v>2</v>
      </c>
      <c r="AW15" s="2"/>
      <c r="AX15" s="46">
        <f t="shared" si="3"/>
        <v>0</v>
      </c>
      <c r="AY15" s="5"/>
      <c r="AZ15" s="46">
        <f t="shared" si="1"/>
        <v>3</v>
      </c>
      <c r="BA15" s="2"/>
      <c r="BB15" s="2"/>
      <c r="BC15" s="2"/>
      <c r="BD15" s="5" t="s">
        <v>48</v>
      </c>
      <c r="BE15" s="2"/>
    </row>
    <row r="16" spans="1:69" s="58" customFormat="1" ht="18" customHeight="1" x14ac:dyDescent="0.25">
      <c r="A16" s="5" t="s">
        <v>43</v>
      </c>
      <c r="B16" s="2"/>
      <c r="C16" s="2"/>
      <c r="D16" s="118">
        <v>0.80138888888888893</v>
      </c>
      <c r="E16" s="118"/>
      <c r="F16" s="78"/>
      <c r="G16" s="119" t="str">
        <f>B7</f>
        <v>PA TEAM 2</v>
      </c>
      <c r="H16" s="114"/>
      <c r="I16" s="114"/>
      <c r="J16" s="114"/>
      <c r="K16" s="114"/>
      <c r="L16" s="114"/>
      <c r="M16" s="16" t="s">
        <v>0</v>
      </c>
      <c r="N16" s="114" t="str">
        <f>B9</f>
        <v>PA TEAM 4</v>
      </c>
      <c r="O16" s="114"/>
      <c r="P16" s="114"/>
      <c r="Q16" s="114"/>
      <c r="R16" s="114"/>
      <c r="S16" s="115"/>
      <c r="T16" s="2"/>
      <c r="U16" s="63">
        <v>4</v>
      </c>
      <c r="V16" s="66" t="s">
        <v>0</v>
      </c>
      <c r="W16" s="63">
        <v>2</v>
      </c>
      <c r="X16" s="2"/>
      <c r="Y16" s="46">
        <f t="shared" si="2"/>
        <v>3</v>
      </c>
      <c r="Z16" s="5"/>
      <c r="AA16" s="46">
        <f t="shared" si="0"/>
        <v>0</v>
      </c>
      <c r="AB16" s="2"/>
      <c r="AC16" s="118">
        <v>0.80138888888888893</v>
      </c>
      <c r="AD16" s="118"/>
      <c r="AE16" s="2"/>
      <c r="AF16" s="119" t="str">
        <f>P6</f>
        <v>PB TEAM 1</v>
      </c>
      <c r="AG16" s="114"/>
      <c r="AH16" s="114"/>
      <c r="AI16" s="114"/>
      <c r="AJ16" s="114"/>
      <c r="AK16" s="114"/>
      <c r="AL16" s="18" t="s">
        <v>0</v>
      </c>
      <c r="AM16" s="114" t="str">
        <f>P8</f>
        <v>PB TEAM 3</v>
      </c>
      <c r="AN16" s="114"/>
      <c r="AO16" s="114"/>
      <c r="AP16" s="114"/>
      <c r="AQ16" s="114"/>
      <c r="AR16" s="115"/>
      <c r="AS16" s="21"/>
      <c r="AT16" s="63">
        <v>1</v>
      </c>
      <c r="AU16" s="66" t="s">
        <v>0</v>
      </c>
      <c r="AV16" s="63">
        <v>1</v>
      </c>
      <c r="AW16" s="2"/>
      <c r="AX16" s="46">
        <f t="shared" si="3"/>
        <v>1</v>
      </c>
      <c r="AY16" s="5"/>
      <c r="AZ16" s="46">
        <f t="shared" si="1"/>
        <v>1</v>
      </c>
      <c r="BA16" s="2"/>
      <c r="BB16" s="2"/>
      <c r="BC16" s="2"/>
      <c r="BD16" s="5" t="s">
        <v>44</v>
      </c>
      <c r="BE16" s="2"/>
    </row>
    <row r="17" spans="1:57" s="58" customFormat="1" ht="18" customHeight="1" x14ac:dyDescent="0.25">
      <c r="A17" s="5" t="s">
        <v>45</v>
      </c>
      <c r="B17" s="2"/>
      <c r="C17" s="2"/>
      <c r="D17" s="118">
        <v>0.81944444444444453</v>
      </c>
      <c r="E17" s="118"/>
      <c r="F17" s="78"/>
      <c r="G17" s="119" t="str">
        <f>B6</f>
        <v>PA TEAM 1</v>
      </c>
      <c r="H17" s="114"/>
      <c r="I17" s="114"/>
      <c r="J17" s="114"/>
      <c r="K17" s="114"/>
      <c r="L17" s="114"/>
      <c r="M17" s="16" t="s">
        <v>0</v>
      </c>
      <c r="N17" s="114" t="str">
        <f>B8</f>
        <v>PA TEAM 3</v>
      </c>
      <c r="O17" s="114"/>
      <c r="P17" s="114"/>
      <c r="Q17" s="114"/>
      <c r="R17" s="114"/>
      <c r="S17" s="115"/>
      <c r="T17" s="2"/>
      <c r="U17" s="63">
        <v>2</v>
      </c>
      <c r="V17" s="66" t="s">
        <v>0</v>
      </c>
      <c r="W17" s="63">
        <v>2</v>
      </c>
      <c r="X17" s="2"/>
      <c r="Y17" s="46">
        <f t="shared" si="2"/>
        <v>1</v>
      </c>
      <c r="Z17" s="5"/>
      <c r="AA17" s="46">
        <f t="shared" si="0"/>
        <v>1</v>
      </c>
      <c r="AB17" s="2"/>
      <c r="AC17" s="118">
        <v>0.81944444444444453</v>
      </c>
      <c r="AD17" s="118"/>
      <c r="AE17" s="2"/>
      <c r="AF17" s="119" t="str">
        <f>P7</f>
        <v>PB TEAM 2</v>
      </c>
      <c r="AG17" s="114"/>
      <c r="AH17" s="114"/>
      <c r="AI17" s="114"/>
      <c r="AJ17" s="114"/>
      <c r="AK17" s="114"/>
      <c r="AL17" s="18" t="s">
        <v>0</v>
      </c>
      <c r="AM17" s="114" t="str">
        <f>P9</f>
        <v>PB TEAM 4</v>
      </c>
      <c r="AN17" s="114"/>
      <c r="AO17" s="114"/>
      <c r="AP17" s="114"/>
      <c r="AQ17" s="114"/>
      <c r="AR17" s="115"/>
      <c r="AS17" s="21"/>
      <c r="AT17" s="63">
        <v>4</v>
      </c>
      <c r="AU17" s="66" t="s">
        <v>0</v>
      </c>
      <c r="AV17" s="63">
        <v>0</v>
      </c>
      <c r="AW17" s="2"/>
      <c r="AX17" s="46">
        <f t="shared" si="3"/>
        <v>3</v>
      </c>
      <c r="AY17" s="5"/>
      <c r="AZ17" s="46">
        <f t="shared" si="1"/>
        <v>0</v>
      </c>
      <c r="BA17" s="2"/>
      <c r="BB17" s="2"/>
      <c r="BC17" s="2"/>
      <c r="BD17" s="5" t="s">
        <v>48</v>
      </c>
      <c r="BE17" s="2"/>
    </row>
    <row r="18" spans="1:57" s="58" customFormat="1" ht="18" customHeight="1" x14ac:dyDescent="0.2">
      <c r="A18" s="2"/>
      <c r="B18" s="79"/>
      <c r="C18" s="79"/>
      <c r="D18" s="21"/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1"/>
      <c r="Q18" s="2"/>
      <c r="R18" s="12"/>
      <c r="S18" s="11"/>
      <c r="T18" s="12"/>
      <c r="X18" s="2"/>
      <c r="Y18" s="24"/>
      <c r="Z18" s="24"/>
      <c r="AA18" s="24"/>
      <c r="AB18" s="2"/>
      <c r="AC18" s="2"/>
      <c r="AD18" s="21"/>
      <c r="AE18" s="21"/>
      <c r="AF18" s="21"/>
      <c r="AG18" s="21"/>
      <c r="AH18" s="21"/>
      <c r="AI18" s="21"/>
      <c r="AJ18" s="23"/>
      <c r="AK18" s="21"/>
      <c r="AL18" s="21"/>
      <c r="AM18" s="21"/>
      <c r="AN18" s="21"/>
      <c r="AO18" s="21"/>
      <c r="AP18" s="21"/>
      <c r="AQ18" s="21"/>
      <c r="AR18" s="2"/>
      <c r="AS18" s="12"/>
      <c r="AT18" s="62"/>
      <c r="AW18" s="2"/>
      <c r="AX18" s="2"/>
      <c r="AY18" s="2"/>
      <c r="AZ18" s="2"/>
      <c r="BA18" s="2"/>
      <c r="BB18" s="2"/>
      <c r="BC18" s="2"/>
      <c r="BD18" s="2"/>
      <c r="BE18" s="2"/>
    </row>
    <row r="19" spans="1:57" s="58" customFormat="1" ht="18" customHeight="1" x14ac:dyDescent="0.25">
      <c r="A19" s="2"/>
      <c r="B19" s="79"/>
      <c r="C19" s="79"/>
      <c r="D19" s="117" t="s">
        <v>36</v>
      </c>
      <c r="E19" s="117"/>
      <c r="F19" s="2"/>
      <c r="G19" s="117" t="s">
        <v>40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"/>
      <c r="U19" s="120" t="s">
        <v>37</v>
      </c>
      <c r="V19" s="120"/>
      <c r="W19" s="120"/>
      <c r="X19" s="1"/>
      <c r="Y19" s="116" t="s">
        <v>38</v>
      </c>
      <c r="Z19" s="116"/>
      <c r="AA19" s="116"/>
      <c r="AB19" s="2"/>
      <c r="AC19" s="117" t="s">
        <v>36</v>
      </c>
      <c r="AD19" s="117"/>
      <c r="AE19" s="2"/>
      <c r="AF19" s="117" t="s">
        <v>41</v>
      </c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25"/>
      <c r="AT19" s="120" t="s">
        <v>37</v>
      </c>
      <c r="AU19" s="120"/>
      <c r="AV19" s="120"/>
      <c r="AW19" s="2"/>
      <c r="AX19" s="116" t="s">
        <v>38</v>
      </c>
      <c r="AY19" s="116"/>
      <c r="AZ19" s="116"/>
      <c r="BA19" s="2"/>
      <c r="BB19" s="2"/>
      <c r="BC19" s="2"/>
      <c r="BD19" s="2"/>
      <c r="BE19" s="2"/>
    </row>
    <row r="20" spans="1:57" s="67" customFormat="1" ht="18" customHeight="1" x14ac:dyDescent="0.25">
      <c r="A20" s="5" t="s">
        <v>43</v>
      </c>
      <c r="B20" s="80"/>
      <c r="C20" s="80"/>
      <c r="D20" s="118">
        <v>0.73819444444444438</v>
      </c>
      <c r="E20" s="118"/>
      <c r="F20" s="78"/>
      <c r="G20" s="119" t="str">
        <f>AE6</f>
        <v>PC TEAM 1</v>
      </c>
      <c r="H20" s="114"/>
      <c r="I20" s="114"/>
      <c r="J20" s="114"/>
      <c r="K20" s="114"/>
      <c r="L20" s="114"/>
      <c r="M20" s="16" t="s">
        <v>0</v>
      </c>
      <c r="N20" s="114" t="str">
        <f>AE7</f>
        <v>PC TEAM 2</v>
      </c>
      <c r="O20" s="114"/>
      <c r="P20" s="114"/>
      <c r="Q20" s="114"/>
      <c r="R20" s="114"/>
      <c r="S20" s="115"/>
      <c r="T20" s="5"/>
      <c r="U20" s="63">
        <v>1</v>
      </c>
      <c r="V20" s="66" t="s">
        <v>0</v>
      </c>
      <c r="W20" s="63">
        <v>2</v>
      </c>
      <c r="X20" s="5"/>
      <c r="Y20" s="46">
        <f>IF(U20="","",IF(U20&gt;W20,3,IF(U20=W20,1,0)))</f>
        <v>0</v>
      </c>
      <c r="Z20" s="5"/>
      <c r="AA20" s="46">
        <f>IF(W20="","",IF(W20&gt;U20,3,IF(W20=U20,1,0)))</f>
        <v>3</v>
      </c>
      <c r="AB20" s="81"/>
      <c r="AC20" s="118">
        <v>0.73819444444444438</v>
      </c>
      <c r="AD20" s="118"/>
      <c r="AE20" s="5"/>
      <c r="AF20" s="119" t="str">
        <f>AS6</f>
        <v>PD TEAM 1</v>
      </c>
      <c r="AG20" s="114"/>
      <c r="AH20" s="114"/>
      <c r="AI20" s="114"/>
      <c r="AJ20" s="114"/>
      <c r="AK20" s="114"/>
      <c r="AL20" s="18" t="s">
        <v>0</v>
      </c>
      <c r="AM20" s="114" t="str">
        <f>AS7</f>
        <v>PD TEAM 2</v>
      </c>
      <c r="AN20" s="114"/>
      <c r="AO20" s="114"/>
      <c r="AP20" s="114"/>
      <c r="AQ20" s="114"/>
      <c r="AR20" s="115"/>
      <c r="AS20" s="21"/>
      <c r="AT20" s="63">
        <v>3</v>
      </c>
      <c r="AU20" s="66" t="s">
        <v>0</v>
      </c>
      <c r="AV20" s="63">
        <v>2</v>
      </c>
      <c r="AW20" s="81"/>
      <c r="AX20" s="46">
        <f>IF(AT20="","",IF(AT20&gt;AV20,3,IF(AT20=AV20,1,0)))</f>
        <v>3</v>
      </c>
      <c r="AY20" s="5"/>
      <c r="AZ20" s="46">
        <f>IF(AV20="","",IF(AV20&gt;AT20,3,IF(AV20=AT20,1,0)))</f>
        <v>0</v>
      </c>
      <c r="BA20" s="81"/>
      <c r="BB20" s="81"/>
      <c r="BC20" s="81"/>
      <c r="BD20" s="5" t="s">
        <v>44</v>
      </c>
      <c r="BE20" s="81"/>
    </row>
    <row r="21" spans="1:57" s="67" customFormat="1" ht="18" customHeight="1" x14ac:dyDescent="0.25">
      <c r="A21" s="5" t="s">
        <v>45</v>
      </c>
      <c r="B21" s="80"/>
      <c r="C21" s="80"/>
      <c r="D21" s="118">
        <v>0.75624999999999998</v>
      </c>
      <c r="E21" s="118"/>
      <c r="F21" s="78"/>
      <c r="G21" s="119" t="str">
        <f>AE8</f>
        <v>PC TEAM 3</v>
      </c>
      <c r="H21" s="114"/>
      <c r="I21" s="114"/>
      <c r="J21" s="114"/>
      <c r="K21" s="114"/>
      <c r="L21" s="114"/>
      <c r="M21" s="16" t="s">
        <v>0</v>
      </c>
      <c r="N21" s="114" t="str">
        <f>AE9</f>
        <v>PC TEAM 4</v>
      </c>
      <c r="O21" s="114"/>
      <c r="P21" s="114"/>
      <c r="Q21" s="114"/>
      <c r="R21" s="114"/>
      <c r="S21" s="115"/>
      <c r="T21" s="2"/>
      <c r="U21" s="63">
        <v>3</v>
      </c>
      <c r="V21" s="66" t="s">
        <v>0</v>
      </c>
      <c r="W21" s="63">
        <v>2</v>
      </c>
      <c r="X21" s="2"/>
      <c r="Y21" s="46">
        <f>IF(U21="","",IF(U21&gt;W21,3,IF(U21=W21,1,0)))</f>
        <v>3</v>
      </c>
      <c r="Z21" s="5"/>
      <c r="AA21" s="46">
        <f t="shared" ref="AA21:AA25" si="4">IF(W21="","",IF(W21&gt;U21,3,IF(W21=U21,1,0)))</f>
        <v>0</v>
      </c>
      <c r="AB21" s="81"/>
      <c r="AC21" s="118">
        <v>0.75624999999999998</v>
      </c>
      <c r="AD21" s="118"/>
      <c r="AE21" s="2"/>
      <c r="AF21" s="119" t="str">
        <f>AS8</f>
        <v>PD TEAM 3</v>
      </c>
      <c r="AG21" s="114"/>
      <c r="AH21" s="114"/>
      <c r="AI21" s="114"/>
      <c r="AJ21" s="114"/>
      <c r="AK21" s="114"/>
      <c r="AL21" s="18" t="s">
        <v>0</v>
      </c>
      <c r="AM21" s="114" t="str">
        <f>AS9</f>
        <v>PD TEAM 4</v>
      </c>
      <c r="AN21" s="114"/>
      <c r="AO21" s="114"/>
      <c r="AP21" s="114"/>
      <c r="AQ21" s="114"/>
      <c r="AR21" s="115"/>
      <c r="AS21" s="21"/>
      <c r="AT21" s="63">
        <v>1</v>
      </c>
      <c r="AU21" s="66" t="s">
        <v>0</v>
      </c>
      <c r="AV21" s="63">
        <v>2</v>
      </c>
      <c r="AW21" s="81"/>
      <c r="AX21" s="46">
        <f>IF(AT21="","",IF(AT21&gt;AV21,3,IF(AT21=AV21,1,0)))</f>
        <v>0</v>
      </c>
      <c r="AY21" s="5"/>
      <c r="AZ21" s="46">
        <f t="shared" ref="AZ21:AZ25" si="5">IF(AV21="","",IF(AV21&gt;AT21,3,IF(AV21=AT21,1,0)))</f>
        <v>3</v>
      </c>
      <c r="BA21" s="81"/>
      <c r="BB21" s="81"/>
      <c r="BC21" s="81"/>
      <c r="BD21" s="5" t="s">
        <v>48</v>
      </c>
      <c r="BE21" s="81"/>
    </row>
    <row r="22" spans="1:57" ht="18" customHeight="1" x14ac:dyDescent="0.25">
      <c r="A22" s="5" t="s">
        <v>43</v>
      </c>
      <c r="B22" s="81"/>
      <c r="C22" s="81"/>
      <c r="D22" s="118">
        <v>0.77430555555555547</v>
      </c>
      <c r="E22" s="118"/>
      <c r="F22" s="78"/>
      <c r="G22" s="119" t="str">
        <f>AE9</f>
        <v>PC TEAM 4</v>
      </c>
      <c r="H22" s="114"/>
      <c r="I22" s="114"/>
      <c r="J22" s="114"/>
      <c r="K22" s="114"/>
      <c r="L22" s="114"/>
      <c r="M22" s="16" t="s">
        <v>0</v>
      </c>
      <c r="N22" s="114" t="str">
        <f>AE6</f>
        <v>PC TEAM 1</v>
      </c>
      <c r="O22" s="114"/>
      <c r="P22" s="114"/>
      <c r="Q22" s="114"/>
      <c r="R22" s="114"/>
      <c r="S22" s="115"/>
      <c r="T22" s="2"/>
      <c r="U22" s="63">
        <v>3</v>
      </c>
      <c r="V22" s="66" t="s">
        <v>0</v>
      </c>
      <c r="W22" s="63">
        <v>1</v>
      </c>
      <c r="X22" s="2"/>
      <c r="Y22" s="46">
        <f t="shared" ref="Y22:Y25" si="6">IF(U22="","",IF(U22&gt;W22,3,IF(U22=W22,1,0)))</f>
        <v>3</v>
      </c>
      <c r="Z22" s="5"/>
      <c r="AA22" s="46">
        <f t="shared" si="4"/>
        <v>0</v>
      </c>
      <c r="AB22" s="84"/>
      <c r="AC22" s="118">
        <v>0.77430555555555547</v>
      </c>
      <c r="AD22" s="118"/>
      <c r="AE22" s="2"/>
      <c r="AF22" s="119" t="str">
        <f>AS9</f>
        <v>PD TEAM 4</v>
      </c>
      <c r="AG22" s="114"/>
      <c r="AH22" s="114"/>
      <c r="AI22" s="114"/>
      <c r="AJ22" s="114"/>
      <c r="AK22" s="114"/>
      <c r="AL22" s="18" t="s">
        <v>0</v>
      </c>
      <c r="AM22" s="114" t="str">
        <f>AS6</f>
        <v>PD TEAM 1</v>
      </c>
      <c r="AN22" s="114"/>
      <c r="AO22" s="114"/>
      <c r="AP22" s="114"/>
      <c r="AQ22" s="114"/>
      <c r="AR22" s="115"/>
      <c r="AS22" s="21"/>
      <c r="AT22" s="63">
        <v>1</v>
      </c>
      <c r="AU22" s="66" t="s">
        <v>0</v>
      </c>
      <c r="AV22" s="63">
        <v>1</v>
      </c>
      <c r="AW22" s="71"/>
      <c r="AX22" s="46">
        <f t="shared" ref="AX22:AX25" si="7">IF(AT22="","",IF(AT22&gt;AV22,3,IF(AT22=AV22,1,0)))</f>
        <v>1</v>
      </c>
      <c r="AY22" s="5"/>
      <c r="AZ22" s="46">
        <f t="shared" si="5"/>
        <v>1</v>
      </c>
      <c r="BA22" s="71"/>
      <c r="BB22" s="71"/>
      <c r="BC22" s="71"/>
      <c r="BD22" s="5" t="s">
        <v>44</v>
      </c>
      <c r="BE22" s="71"/>
    </row>
    <row r="23" spans="1:57" ht="18" customHeight="1" x14ac:dyDescent="0.25">
      <c r="A23" s="5" t="s">
        <v>45</v>
      </c>
      <c r="B23" s="82"/>
      <c r="C23" s="83"/>
      <c r="D23" s="118">
        <v>0.79236111111111107</v>
      </c>
      <c r="E23" s="118"/>
      <c r="F23" s="78"/>
      <c r="G23" s="119" t="str">
        <f>AE7</f>
        <v>PC TEAM 2</v>
      </c>
      <c r="H23" s="114"/>
      <c r="I23" s="114"/>
      <c r="J23" s="114"/>
      <c r="K23" s="114"/>
      <c r="L23" s="114"/>
      <c r="M23" s="16" t="s">
        <v>0</v>
      </c>
      <c r="N23" s="114" t="str">
        <f>AE8</f>
        <v>PC TEAM 3</v>
      </c>
      <c r="O23" s="114"/>
      <c r="P23" s="114"/>
      <c r="Q23" s="114"/>
      <c r="R23" s="114"/>
      <c r="S23" s="115"/>
      <c r="T23" s="2"/>
      <c r="U23" s="63">
        <v>2</v>
      </c>
      <c r="V23" s="66" t="s">
        <v>0</v>
      </c>
      <c r="W23" s="63">
        <v>1</v>
      </c>
      <c r="X23" s="2"/>
      <c r="Y23" s="46">
        <f t="shared" si="6"/>
        <v>3</v>
      </c>
      <c r="Z23" s="5"/>
      <c r="AA23" s="46">
        <f t="shared" si="4"/>
        <v>0</v>
      </c>
      <c r="AB23" s="84"/>
      <c r="AC23" s="118">
        <v>0.79236111111111107</v>
      </c>
      <c r="AD23" s="118"/>
      <c r="AE23" s="2"/>
      <c r="AF23" s="119" t="str">
        <f>AS7</f>
        <v>PD TEAM 2</v>
      </c>
      <c r="AG23" s="114"/>
      <c r="AH23" s="114"/>
      <c r="AI23" s="114"/>
      <c r="AJ23" s="114"/>
      <c r="AK23" s="114"/>
      <c r="AL23" s="18" t="s">
        <v>0</v>
      </c>
      <c r="AM23" s="114" t="str">
        <f>AS8</f>
        <v>PD TEAM 3</v>
      </c>
      <c r="AN23" s="114"/>
      <c r="AO23" s="114"/>
      <c r="AP23" s="114"/>
      <c r="AQ23" s="114"/>
      <c r="AR23" s="115"/>
      <c r="AS23" s="21"/>
      <c r="AT23" s="63">
        <v>0</v>
      </c>
      <c r="AU23" s="66" t="s">
        <v>0</v>
      </c>
      <c r="AV23" s="63">
        <v>0</v>
      </c>
      <c r="AW23" s="71"/>
      <c r="AX23" s="46">
        <f t="shared" si="7"/>
        <v>1</v>
      </c>
      <c r="AY23" s="5"/>
      <c r="AZ23" s="46">
        <f t="shared" si="5"/>
        <v>1</v>
      </c>
      <c r="BA23" s="71"/>
      <c r="BB23" s="71"/>
      <c r="BC23" s="71"/>
      <c r="BD23" s="5" t="s">
        <v>48</v>
      </c>
      <c r="BE23" s="71"/>
    </row>
    <row r="24" spans="1:57" ht="18" customHeight="1" x14ac:dyDescent="0.25">
      <c r="A24" s="5" t="s">
        <v>43</v>
      </c>
      <c r="B24" s="82"/>
      <c r="C24" s="81"/>
      <c r="D24" s="118">
        <v>0.81041666666666667</v>
      </c>
      <c r="E24" s="118"/>
      <c r="F24" s="78"/>
      <c r="G24" s="119" t="str">
        <f>AE6</f>
        <v>PC TEAM 1</v>
      </c>
      <c r="H24" s="114"/>
      <c r="I24" s="114"/>
      <c r="J24" s="114"/>
      <c r="K24" s="114"/>
      <c r="L24" s="114"/>
      <c r="M24" s="16" t="s">
        <v>0</v>
      </c>
      <c r="N24" s="114" t="str">
        <f>AE8</f>
        <v>PC TEAM 3</v>
      </c>
      <c r="O24" s="114"/>
      <c r="P24" s="114"/>
      <c r="Q24" s="114"/>
      <c r="R24" s="114"/>
      <c r="S24" s="115"/>
      <c r="T24" s="2"/>
      <c r="U24" s="63">
        <v>1</v>
      </c>
      <c r="V24" s="66" t="s">
        <v>0</v>
      </c>
      <c r="W24" s="63">
        <v>0</v>
      </c>
      <c r="X24" s="2"/>
      <c r="Y24" s="46">
        <f t="shared" si="6"/>
        <v>3</v>
      </c>
      <c r="Z24" s="5"/>
      <c r="AA24" s="46">
        <f t="shared" si="4"/>
        <v>0</v>
      </c>
      <c r="AB24" s="84"/>
      <c r="AC24" s="118">
        <v>0.81041666666666667</v>
      </c>
      <c r="AD24" s="118"/>
      <c r="AE24" s="2"/>
      <c r="AF24" s="119" t="str">
        <f>AS7</f>
        <v>PD TEAM 2</v>
      </c>
      <c r="AG24" s="114"/>
      <c r="AH24" s="114"/>
      <c r="AI24" s="114"/>
      <c r="AJ24" s="114"/>
      <c r="AK24" s="114"/>
      <c r="AL24" s="18" t="s">
        <v>0</v>
      </c>
      <c r="AM24" s="114" t="str">
        <f>AS9</f>
        <v>PD TEAM 4</v>
      </c>
      <c r="AN24" s="114"/>
      <c r="AO24" s="114"/>
      <c r="AP24" s="114"/>
      <c r="AQ24" s="114"/>
      <c r="AR24" s="115"/>
      <c r="AS24" s="21"/>
      <c r="AT24" s="63">
        <v>1</v>
      </c>
      <c r="AU24" s="66" t="s">
        <v>0</v>
      </c>
      <c r="AV24" s="63">
        <v>1</v>
      </c>
      <c r="AW24" s="71"/>
      <c r="AX24" s="46">
        <f t="shared" si="7"/>
        <v>1</v>
      </c>
      <c r="AY24" s="5"/>
      <c r="AZ24" s="46">
        <f t="shared" si="5"/>
        <v>1</v>
      </c>
      <c r="BA24" s="71"/>
      <c r="BB24" s="71"/>
      <c r="BC24" s="71"/>
      <c r="BD24" s="5" t="s">
        <v>44</v>
      </c>
      <c r="BE24" s="71"/>
    </row>
    <row r="25" spans="1:57" ht="18" customHeight="1" x14ac:dyDescent="0.25">
      <c r="A25" s="5" t="s">
        <v>45</v>
      </c>
      <c r="B25" s="82"/>
      <c r="C25" s="83"/>
      <c r="D25" s="118">
        <v>0.82847222222222217</v>
      </c>
      <c r="E25" s="118"/>
      <c r="F25" s="78"/>
      <c r="G25" s="119" t="str">
        <f>AE9</f>
        <v>PC TEAM 4</v>
      </c>
      <c r="H25" s="114"/>
      <c r="I25" s="114"/>
      <c r="J25" s="114"/>
      <c r="K25" s="114"/>
      <c r="L25" s="114"/>
      <c r="M25" s="16" t="s">
        <v>0</v>
      </c>
      <c r="N25" s="114" t="str">
        <f>AE7</f>
        <v>PC TEAM 2</v>
      </c>
      <c r="O25" s="114"/>
      <c r="P25" s="114"/>
      <c r="Q25" s="114"/>
      <c r="R25" s="114"/>
      <c r="S25" s="115"/>
      <c r="T25" s="2"/>
      <c r="U25" s="63">
        <v>2</v>
      </c>
      <c r="V25" s="66" t="s">
        <v>0</v>
      </c>
      <c r="W25" s="63">
        <v>1</v>
      </c>
      <c r="X25" s="2"/>
      <c r="Y25" s="46">
        <f t="shared" si="6"/>
        <v>3</v>
      </c>
      <c r="Z25" s="5"/>
      <c r="AA25" s="46">
        <f t="shared" si="4"/>
        <v>0</v>
      </c>
      <c r="AB25" s="84"/>
      <c r="AC25" s="118">
        <v>0.82847222222222217</v>
      </c>
      <c r="AD25" s="118"/>
      <c r="AE25" s="2"/>
      <c r="AF25" s="119" t="str">
        <f>AS6</f>
        <v>PD TEAM 1</v>
      </c>
      <c r="AG25" s="114"/>
      <c r="AH25" s="114"/>
      <c r="AI25" s="114"/>
      <c r="AJ25" s="114"/>
      <c r="AK25" s="114"/>
      <c r="AL25" s="18" t="s">
        <v>0</v>
      </c>
      <c r="AM25" s="114" t="str">
        <f>AS8</f>
        <v>PD TEAM 3</v>
      </c>
      <c r="AN25" s="114"/>
      <c r="AO25" s="114"/>
      <c r="AP25" s="114"/>
      <c r="AQ25" s="114"/>
      <c r="AR25" s="115"/>
      <c r="AS25" s="21"/>
      <c r="AT25" s="63">
        <v>0</v>
      </c>
      <c r="AU25" s="66" t="s">
        <v>0</v>
      </c>
      <c r="AV25" s="63">
        <v>2</v>
      </c>
      <c r="AW25" s="71"/>
      <c r="AX25" s="46">
        <f t="shared" si="7"/>
        <v>0</v>
      </c>
      <c r="AY25" s="5"/>
      <c r="AZ25" s="46">
        <f t="shared" si="5"/>
        <v>3</v>
      </c>
      <c r="BA25" s="71"/>
      <c r="BB25" s="71"/>
      <c r="BC25" s="71"/>
      <c r="BD25" s="5" t="s">
        <v>48</v>
      </c>
      <c r="BE25" s="71"/>
    </row>
    <row r="26" spans="1:57" x14ac:dyDescent="0.2">
      <c r="A26" s="71"/>
      <c r="B26" s="80"/>
      <c r="C26" s="80"/>
      <c r="D26" s="85"/>
      <c r="E26" s="85"/>
      <c r="F26" s="85"/>
      <c r="G26" s="85"/>
      <c r="H26" s="11"/>
      <c r="I26" s="12"/>
      <c r="J26" s="11"/>
      <c r="K26" s="11"/>
      <c r="L26" s="85"/>
      <c r="M26" s="85"/>
      <c r="N26" s="85"/>
      <c r="O26" s="85"/>
      <c r="P26" s="85"/>
      <c r="Q26" s="85"/>
      <c r="R26" s="81"/>
      <c r="S26" s="85"/>
      <c r="T26" s="11"/>
      <c r="U26" s="67"/>
      <c r="V26" s="67"/>
      <c r="W26" s="67"/>
      <c r="X26" s="81"/>
      <c r="Y26" s="85"/>
      <c r="Z26" s="85"/>
      <c r="AA26" s="11"/>
      <c r="AB26" s="81"/>
      <c r="AC26" s="81"/>
      <c r="AD26" s="81"/>
      <c r="AE26" s="81"/>
      <c r="AF26" s="86"/>
      <c r="AG26" s="11"/>
      <c r="AH26" s="86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67"/>
      <c r="AW26" s="71"/>
      <c r="AX26" s="71"/>
      <c r="AY26" s="71"/>
      <c r="AZ26" s="71"/>
      <c r="BA26" s="71"/>
      <c r="BB26" s="71"/>
      <c r="BC26" s="71"/>
      <c r="BD26" s="71"/>
      <c r="BE26" s="71"/>
    </row>
    <row r="27" spans="1:57" ht="15.75" x14ac:dyDescent="0.25">
      <c r="A27" s="71"/>
      <c r="B27" s="80"/>
      <c r="C27" s="8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85"/>
      <c r="R27" s="81"/>
      <c r="S27" s="85"/>
      <c r="T27" s="11"/>
      <c r="U27" s="67"/>
      <c r="V27" s="67"/>
      <c r="W27" s="67"/>
      <c r="X27" s="81"/>
      <c r="Y27" s="81"/>
      <c r="Z27" s="86"/>
      <c r="AA27" s="11"/>
      <c r="AB27" s="86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81"/>
      <c r="AR27" s="81"/>
      <c r="AS27" s="81"/>
      <c r="AT27" s="67"/>
      <c r="AW27" s="71"/>
      <c r="AX27" s="71"/>
      <c r="AY27" s="71"/>
      <c r="AZ27" s="71"/>
      <c r="BA27" s="71"/>
      <c r="BB27" s="71"/>
      <c r="BC27" s="71"/>
      <c r="BD27" s="71"/>
      <c r="BE27" s="71"/>
    </row>
    <row r="28" spans="1:57" x14ac:dyDescent="0.2">
      <c r="A28" s="71"/>
      <c r="B28" s="80"/>
      <c r="C28" s="80"/>
      <c r="D28" s="11"/>
      <c r="E28" s="11"/>
      <c r="F28" s="11"/>
      <c r="G28" s="85"/>
      <c r="H28" s="11"/>
      <c r="I28" s="12"/>
      <c r="J28" s="11"/>
      <c r="K28" s="11"/>
      <c r="L28" s="85"/>
      <c r="M28" s="85"/>
      <c r="N28" s="85"/>
      <c r="O28" s="85"/>
      <c r="P28" s="85"/>
      <c r="Q28" s="85"/>
      <c r="R28" s="81"/>
      <c r="S28" s="85"/>
      <c r="T28" s="11"/>
      <c r="U28" s="67"/>
      <c r="V28" s="67"/>
      <c r="W28" s="67"/>
      <c r="X28" s="81"/>
      <c r="Y28" s="24"/>
      <c r="Z28" s="24"/>
      <c r="AA28" s="24"/>
      <c r="AB28" s="24"/>
      <c r="AC28" s="24"/>
      <c r="AD28" s="24"/>
      <c r="AE28" s="81"/>
      <c r="AF28" s="86"/>
      <c r="AG28" s="11"/>
      <c r="AH28" s="86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67"/>
      <c r="AW28" s="71"/>
      <c r="AX28" s="71"/>
      <c r="AY28" s="71"/>
      <c r="AZ28" s="71"/>
      <c r="BA28" s="71"/>
      <c r="BB28" s="71"/>
      <c r="BC28" s="71"/>
      <c r="BD28" s="71"/>
      <c r="BE28" s="71"/>
    </row>
    <row r="29" spans="1:57" ht="14.25" customHeight="1" x14ac:dyDescent="0.2">
      <c r="A29" s="71"/>
      <c r="B29" s="80"/>
      <c r="C29" s="8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85"/>
      <c r="R29" s="81"/>
      <c r="S29" s="85"/>
      <c r="T29" s="11"/>
      <c r="U29" s="67"/>
      <c r="V29" s="67"/>
      <c r="W29" s="67"/>
      <c r="X29" s="81"/>
      <c r="Y29" s="21"/>
      <c r="Z29" s="21"/>
      <c r="AA29" s="21"/>
      <c r="AB29" s="21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81"/>
      <c r="AR29" s="81"/>
      <c r="AS29" s="81"/>
      <c r="AT29" s="67"/>
      <c r="AW29" s="71"/>
      <c r="AX29" s="71"/>
      <c r="AY29" s="71"/>
      <c r="AZ29" s="71"/>
      <c r="BA29" s="71"/>
      <c r="BB29" s="71"/>
      <c r="BC29" s="71"/>
      <c r="BD29" s="71"/>
      <c r="BE29" s="71"/>
    </row>
    <row r="30" spans="1:57" ht="15" customHeight="1" x14ac:dyDescent="0.2">
      <c r="A30" s="71"/>
      <c r="B30" s="80"/>
      <c r="C30" s="8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81"/>
      <c r="R30" s="81"/>
      <c r="S30" s="85"/>
      <c r="T30" s="11"/>
      <c r="U30" s="67"/>
      <c r="V30" s="67"/>
      <c r="W30" s="67"/>
      <c r="X30" s="81"/>
      <c r="Y30" s="21"/>
      <c r="Z30" s="21"/>
      <c r="AA30" s="21"/>
      <c r="AB30" s="21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81"/>
      <c r="AR30" s="81"/>
      <c r="AS30" s="81"/>
      <c r="AT30" s="67"/>
      <c r="AW30" s="71"/>
      <c r="AX30" s="71"/>
      <c r="AY30" s="71"/>
      <c r="AZ30" s="71"/>
      <c r="BA30" s="71"/>
      <c r="BB30" s="71"/>
      <c r="BC30" s="71"/>
      <c r="BD30" s="71"/>
      <c r="BE30" s="71"/>
    </row>
    <row r="31" spans="1:57" ht="15" x14ac:dyDescent="0.25">
      <c r="A31" s="71"/>
      <c r="B31" s="71"/>
      <c r="C31" s="71"/>
      <c r="D31" s="71"/>
      <c r="E31" s="71"/>
      <c r="F31" s="71"/>
      <c r="G31" s="71"/>
      <c r="H31" s="84"/>
      <c r="I31" s="8"/>
      <c r="J31" s="84"/>
      <c r="K31" s="84"/>
      <c r="L31" s="71"/>
      <c r="M31" s="71"/>
      <c r="N31" s="71"/>
      <c r="O31" s="71"/>
      <c r="P31" s="71"/>
      <c r="Q31" s="71"/>
      <c r="R31" s="71"/>
      <c r="S31" s="102"/>
      <c r="T31" s="7"/>
      <c r="X31" s="71"/>
      <c r="Y31" s="71"/>
      <c r="Z31" s="12"/>
      <c r="AA31" s="11"/>
      <c r="AB31" s="84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6"/>
      <c r="AN31" s="71"/>
      <c r="AO31" s="71"/>
      <c r="AP31" s="71"/>
      <c r="AQ31" s="71"/>
      <c r="AR31" s="71"/>
      <c r="AS31" s="71"/>
      <c r="AW31" s="71"/>
      <c r="AX31" s="71"/>
      <c r="AY31" s="71"/>
      <c r="AZ31" s="71"/>
      <c r="BA31" s="71"/>
      <c r="BB31" s="71"/>
      <c r="BC31" s="71"/>
      <c r="BD31" s="71"/>
      <c r="BE31" s="71"/>
    </row>
    <row r="32" spans="1:57" ht="15" x14ac:dyDescent="0.25">
      <c r="A32" s="71"/>
      <c r="B32" s="103"/>
      <c r="C32" s="103"/>
      <c r="D32" s="71"/>
      <c r="E32" s="71"/>
      <c r="F32" s="71"/>
      <c r="G32" s="71"/>
      <c r="H32" s="84"/>
      <c r="I32" s="8"/>
      <c r="J32" s="84"/>
      <c r="K32" s="84"/>
      <c r="L32" s="71"/>
      <c r="M32" s="71"/>
      <c r="N32" s="71"/>
      <c r="O32" s="71"/>
      <c r="P32" s="71"/>
      <c r="Q32" s="71"/>
      <c r="R32" s="71"/>
      <c r="S32" s="102"/>
      <c r="T32" s="7"/>
      <c r="X32" s="71"/>
      <c r="Y32" s="71"/>
      <c r="Z32" s="12"/>
      <c r="AA32" s="11"/>
      <c r="AB32" s="84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6"/>
      <c r="AN32" s="71"/>
      <c r="AO32" s="71"/>
      <c r="AP32" s="71"/>
      <c r="AQ32" s="71"/>
      <c r="AR32" s="71"/>
      <c r="AS32" s="71"/>
      <c r="AW32" s="71"/>
      <c r="AX32" s="71"/>
      <c r="AY32" s="71"/>
      <c r="AZ32" s="71"/>
      <c r="BA32" s="71"/>
      <c r="BB32" s="71"/>
      <c r="BC32" s="71"/>
      <c r="BD32" s="71"/>
      <c r="BE32" s="71"/>
    </row>
    <row r="33" spans="1:57" ht="15" x14ac:dyDescent="0.25">
      <c r="A33" s="71"/>
      <c r="B33" s="103"/>
      <c r="C33" s="103"/>
      <c r="D33" s="71"/>
      <c r="E33" s="71"/>
      <c r="F33" s="71"/>
      <c r="G33" s="71"/>
      <c r="H33" s="84"/>
      <c r="I33" s="8"/>
      <c r="J33" s="84"/>
      <c r="K33" s="84"/>
      <c r="L33" s="71"/>
      <c r="M33" s="71"/>
      <c r="N33" s="71"/>
      <c r="O33" s="71"/>
      <c r="P33" s="71"/>
      <c r="Q33" s="71"/>
      <c r="R33" s="71"/>
      <c r="S33" s="102"/>
      <c r="T33" s="7"/>
      <c r="X33" s="71"/>
      <c r="Y33" s="71"/>
      <c r="Z33" s="1"/>
      <c r="AA33" s="1"/>
      <c r="AB33" s="84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105"/>
      <c r="AN33" s="71"/>
      <c r="AO33" s="71"/>
      <c r="AP33" s="71"/>
      <c r="AQ33" s="71"/>
      <c r="AR33" s="71"/>
      <c r="AS33" s="71"/>
      <c r="AW33" s="71"/>
      <c r="AX33" s="71"/>
      <c r="AY33" s="71"/>
      <c r="AZ33" s="71"/>
      <c r="BA33" s="71"/>
      <c r="BB33" s="71"/>
      <c r="BC33" s="71"/>
      <c r="BD33" s="71"/>
      <c r="BE33" s="71"/>
    </row>
    <row r="34" spans="1:57" x14ac:dyDescent="0.2">
      <c r="A34" s="71"/>
      <c r="B34" s="103"/>
      <c r="C34" s="71"/>
      <c r="D34" s="71"/>
      <c r="E34" s="71"/>
      <c r="F34" s="71"/>
      <c r="G34" s="71"/>
      <c r="H34" s="84"/>
      <c r="I34" s="8"/>
      <c r="J34" s="84"/>
      <c r="K34" s="84"/>
      <c r="L34" s="71"/>
      <c r="M34" s="71"/>
      <c r="N34" s="71"/>
      <c r="O34" s="71"/>
      <c r="P34" s="71"/>
      <c r="Q34" s="71"/>
      <c r="R34" s="71"/>
      <c r="S34" s="102"/>
      <c r="T34" s="7"/>
      <c r="X34" s="71"/>
      <c r="Y34" s="71"/>
      <c r="Z34" s="1"/>
      <c r="AA34" s="1"/>
      <c r="AB34" s="84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106"/>
      <c r="AN34" s="71"/>
      <c r="AO34" s="71"/>
      <c r="AP34" s="71"/>
      <c r="AQ34" s="71"/>
      <c r="AR34" s="71"/>
      <c r="AS34" s="71"/>
      <c r="AW34" s="71"/>
      <c r="AX34" s="71"/>
      <c r="AY34" s="71"/>
      <c r="AZ34" s="71"/>
      <c r="BA34" s="71"/>
      <c r="BB34" s="71"/>
      <c r="BC34" s="71"/>
      <c r="BD34" s="71"/>
      <c r="BE34" s="71"/>
    </row>
    <row r="35" spans="1:57" x14ac:dyDescent="0.2">
      <c r="A35" s="71"/>
      <c r="B35" s="103"/>
      <c r="C35" s="71"/>
      <c r="D35" s="71"/>
      <c r="E35" s="71"/>
      <c r="F35" s="71"/>
      <c r="G35" s="71"/>
      <c r="H35" s="84"/>
      <c r="I35" s="8"/>
      <c r="J35" s="84"/>
      <c r="K35" s="84"/>
      <c r="L35" s="71"/>
      <c r="M35" s="71"/>
      <c r="N35" s="71"/>
      <c r="O35" s="71"/>
      <c r="P35" s="71"/>
      <c r="Q35" s="71"/>
      <c r="R35" s="71"/>
      <c r="S35" s="102"/>
      <c r="T35" s="7"/>
      <c r="X35" s="71"/>
      <c r="Y35" s="71"/>
      <c r="Z35" s="1"/>
      <c r="AA35" s="1"/>
      <c r="AB35" s="84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106"/>
      <c r="AN35" s="71"/>
      <c r="AO35" s="71"/>
      <c r="AP35" s="71"/>
      <c r="AQ35" s="71"/>
      <c r="AR35" s="71"/>
      <c r="AS35" s="71"/>
      <c r="AW35" s="71"/>
      <c r="AX35" s="71"/>
      <c r="AY35" s="71"/>
      <c r="AZ35" s="71"/>
      <c r="BA35" s="71"/>
      <c r="BB35" s="71"/>
      <c r="BC35" s="71"/>
      <c r="BD35" s="71"/>
      <c r="BE35" s="71"/>
    </row>
    <row r="36" spans="1:57" x14ac:dyDescent="0.2">
      <c r="A36" s="71"/>
      <c r="B36" s="103"/>
      <c r="C36" s="71"/>
      <c r="D36" s="71"/>
      <c r="E36" s="71"/>
      <c r="F36" s="71"/>
      <c r="G36" s="71"/>
      <c r="H36" s="84"/>
      <c r="I36" s="8"/>
      <c r="J36" s="84"/>
      <c r="K36" s="84"/>
      <c r="L36" s="71"/>
      <c r="M36" s="71"/>
      <c r="N36" s="71"/>
      <c r="O36" s="71"/>
      <c r="P36" s="71"/>
      <c r="Q36" s="71"/>
      <c r="R36" s="71"/>
      <c r="S36" s="102"/>
      <c r="T36" s="7"/>
      <c r="X36" s="71"/>
      <c r="Y36" s="71"/>
      <c r="Z36" s="1"/>
      <c r="AA36" s="1"/>
      <c r="AB36" s="84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106"/>
      <c r="AN36" s="71"/>
      <c r="AO36" s="71"/>
      <c r="AP36" s="71"/>
      <c r="AQ36" s="71"/>
      <c r="AR36" s="71"/>
      <c r="AS36" s="71"/>
      <c r="AW36" s="71"/>
      <c r="AX36" s="71"/>
      <c r="AY36" s="71"/>
      <c r="AZ36" s="71"/>
      <c r="BA36" s="71"/>
      <c r="BB36" s="71"/>
      <c r="BC36" s="71"/>
      <c r="BD36" s="71"/>
      <c r="BE36" s="71"/>
    </row>
    <row r="37" spans="1:57" x14ac:dyDescent="0.2">
      <c r="A37" s="71"/>
      <c r="B37" s="103"/>
      <c r="C37" s="71"/>
      <c r="D37" s="71"/>
      <c r="E37" s="71"/>
      <c r="F37" s="71"/>
      <c r="G37" s="71"/>
      <c r="H37" s="84"/>
      <c r="I37" s="8"/>
      <c r="J37" s="84"/>
      <c r="K37" s="84"/>
      <c r="L37" s="71"/>
      <c r="M37" s="71"/>
      <c r="N37" s="71"/>
      <c r="O37" s="71"/>
      <c r="P37" s="71"/>
      <c r="Q37" s="71"/>
      <c r="R37" s="71"/>
      <c r="S37" s="102"/>
      <c r="T37" s="7"/>
      <c r="X37" s="71"/>
      <c r="Y37" s="71"/>
      <c r="Z37" s="1"/>
      <c r="AA37" s="1"/>
      <c r="AB37" s="84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106"/>
      <c r="AN37" s="71"/>
      <c r="AO37" s="71"/>
      <c r="AP37" s="71"/>
      <c r="AQ37" s="71"/>
      <c r="AR37" s="71"/>
      <c r="AS37" s="71"/>
      <c r="AW37" s="71"/>
      <c r="AX37" s="71"/>
      <c r="AY37" s="71"/>
      <c r="AZ37" s="71"/>
      <c r="BA37" s="71"/>
      <c r="BB37" s="71"/>
      <c r="BC37" s="71"/>
      <c r="BD37" s="71"/>
      <c r="BE37" s="71"/>
    </row>
    <row r="38" spans="1:57" x14ac:dyDescent="0.2">
      <c r="A38" s="71"/>
      <c r="B38" s="103"/>
      <c r="C38" s="103"/>
      <c r="D38" s="71"/>
      <c r="E38" s="71"/>
      <c r="F38" s="71"/>
      <c r="G38" s="71"/>
      <c r="H38" s="84"/>
      <c r="I38" s="8"/>
      <c r="J38" s="84"/>
      <c r="K38" s="84"/>
      <c r="L38" s="71"/>
      <c r="M38" s="71"/>
      <c r="N38" s="71"/>
      <c r="O38" s="71"/>
      <c r="P38" s="71"/>
      <c r="Q38" s="71"/>
      <c r="R38" s="71"/>
      <c r="S38" s="102"/>
      <c r="T38" s="7"/>
      <c r="X38" s="71"/>
      <c r="Y38" s="71"/>
      <c r="Z38" s="1"/>
      <c r="AA38" s="1"/>
      <c r="AB38" s="84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"/>
      <c r="AN38" s="71"/>
      <c r="AO38" s="71"/>
      <c r="AP38" s="71"/>
      <c r="AQ38" s="71"/>
      <c r="AR38" s="71"/>
      <c r="AS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spans="1:57" x14ac:dyDescent="0.2">
      <c r="A39" s="71"/>
      <c r="B39" s="103"/>
      <c r="C39" s="103"/>
      <c r="D39" s="71"/>
      <c r="E39" s="71"/>
      <c r="F39" s="71"/>
      <c r="G39" s="71"/>
      <c r="H39" s="84"/>
      <c r="I39" s="8"/>
      <c r="J39" s="84"/>
      <c r="K39" s="84"/>
      <c r="L39" s="71"/>
      <c r="M39" s="71"/>
      <c r="N39" s="71"/>
      <c r="O39" s="71"/>
      <c r="P39" s="71"/>
      <c r="Q39" s="71"/>
      <c r="R39" s="71"/>
      <c r="S39" s="102"/>
      <c r="T39" s="7"/>
      <c r="X39" s="71"/>
      <c r="Y39" s="71"/>
      <c r="Z39" s="84"/>
      <c r="AA39" s="7"/>
      <c r="AB39" s="84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W39" s="71"/>
      <c r="AX39" s="71"/>
      <c r="AY39" s="71"/>
      <c r="AZ39" s="71"/>
      <c r="BA39" s="71"/>
      <c r="BB39" s="71"/>
      <c r="BC39" s="71"/>
      <c r="BD39" s="71"/>
      <c r="BE39" s="71"/>
    </row>
    <row r="40" spans="1:57" x14ac:dyDescent="0.2">
      <c r="A40" s="71"/>
      <c r="B40" s="103"/>
      <c r="C40" s="103"/>
      <c r="D40" s="71"/>
      <c r="E40" s="71"/>
      <c r="F40" s="71"/>
      <c r="G40" s="71"/>
      <c r="H40" s="84"/>
      <c r="I40" s="8"/>
      <c r="J40" s="84"/>
      <c r="K40" s="84"/>
      <c r="L40" s="71"/>
      <c r="M40" s="71"/>
      <c r="N40" s="71"/>
      <c r="O40" s="71"/>
      <c r="P40" s="71"/>
      <c r="Q40" s="71"/>
      <c r="R40" s="71"/>
      <c r="S40" s="102"/>
      <c r="T40" s="7"/>
      <c r="X40" s="71"/>
      <c r="Y40" s="71"/>
      <c r="Z40" s="84"/>
      <c r="AA40" s="7"/>
      <c r="AB40" s="84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W40" s="71"/>
      <c r="AX40" s="71"/>
      <c r="AY40" s="71"/>
      <c r="AZ40" s="71"/>
      <c r="BA40" s="71"/>
      <c r="BB40" s="71"/>
      <c r="BC40" s="71"/>
      <c r="BD40" s="71"/>
      <c r="BE40" s="71"/>
    </row>
    <row r="41" spans="1:57" x14ac:dyDescent="0.2">
      <c r="A41" s="71"/>
      <c r="B41" s="103"/>
      <c r="C41" s="103"/>
      <c r="D41" s="103" t="s">
        <v>42</v>
      </c>
      <c r="E41" s="71"/>
      <c r="F41" s="71"/>
      <c r="G41" s="71"/>
      <c r="H41" s="71"/>
      <c r="I41" s="71" t="s">
        <v>53</v>
      </c>
      <c r="J41" s="8"/>
      <c r="K41" s="84"/>
      <c r="L41" s="84"/>
      <c r="M41" s="71"/>
      <c r="N41" s="71"/>
      <c r="O41" s="71" t="s">
        <v>43</v>
      </c>
      <c r="P41" s="71"/>
      <c r="Q41" s="71"/>
      <c r="R41" s="71"/>
      <c r="S41" s="102"/>
      <c r="T41" s="7"/>
      <c r="X41" s="71"/>
      <c r="Y41" s="71"/>
      <c r="Z41" s="84"/>
      <c r="AA41" s="7"/>
      <c r="AB41" s="84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W41" s="71"/>
      <c r="AX41" s="71"/>
      <c r="AY41" s="71"/>
      <c r="AZ41" s="71"/>
      <c r="BA41" s="71"/>
      <c r="BB41" s="71"/>
      <c r="BC41" s="71"/>
      <c r="BD41" s="71"/>
      <c r="BE41" s="71"/>
    </row>
    <row r="42" spans="1:57" x14ac:dyDescent="0.2">
      <c r="A42" s="71"/>
      <c r="B42" s="103"/>
      <c r="C42" s="103"/>
      <c r="D42" s="103"/>
      <c r="E42" s="71"/>
      <c r="F42" s="71"/>
      <c r="G42" s="71"/>
      <c r="H42" s="71"/>
      <c r="I42" s="71" t="s">
        <v>54</v>
      </c>
      <c r="J42" s="8"/>
      <c r="K42" s="84"/>
      <c r="L42" s="84"/>
      <c r="M42" s="71"/>
      <c r="N42" s="71"/>
      <c r="O42" s="71" t="s">
        <v>44</v>
      </c>
      <c r="P42" s="71"/>
      <c r="Q42" s="71"/>
      <c r="R42" s="71"/>
      <c r="S42" s="102"/>
      <c r="T42" s="7"/>
      <c r="X42" s="71"/>
      <c r="Y42" s="71"/>
      <c r="Z42" s="84"/>
      <c r="AA42" s="7"/>
      <c r="AB42" s="84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W42" s="71"/>
      <c r="AX42" s="71"/>
      <c r="AY42" s="71"/>
      <c r="AZ42" s="71"/>
      <c r="BA42" s="71"/>
      <c r="BB42" s="71"/>
      <c r="BC42" s="71"/>
      <c r="BD42" s="71"/>
      <c r="BE42" s="71"/>
    </row>
    <row r="43" spans="1:57" x14ac:dyDescent="0.2">
      <c r="A43" s="71"/>
      <c r="B43" s="103"/>
      <c r="C43" s="103"/>
      <c r="D43" s="103"/>
      <c r="E43" s="71"/>
      <c r="F43" s="71"/>
      <c r="G43" s="71"/>
      <c r="H43" s="71"/>
      <c r="I43" s="71" t="s">
        <v>55</v>
      </c>
      <c r="J43" s="8"/>
      <c r="K43" s="84"/>
      <c r="L43" s="84"/>
      <c r="M43" s="71"/>
      <c r="N43" s="71"/>
      <c r="O43" s="71" t="s">
        <v>45</v>
      </c>
      <c r="P43" s="71"/>
      <c r="Q43" s="71"/>
      <c r="R43" s="71"/>
      <c r="S43" s="102"/>
      <c r="T43" s="7"/>
      <c r="X43" s="71"/>
      <c r="Y43" s="71"/>
      <c r="Z43" s="84"/>
      <c r="AA43" s="7"/>
      <c r="AB43" s="84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W43" s="71"/>
      <c r="AX43" s="71"/>
      <c r="AY43" s="71"/>
      <c r="AZ43" s="71"/>
      <c r="BA43" s="71"/>
      <c r="BB43" s="71"/>
      <c r="BC43" s="71"/>
      <c r="BD43" s="71"/>
      <c r="BE43" s="71"/>
    </row>
    <row r="44" spans="1:57" x14ac:dyDescent="0.2">
      <c r="A44" s="71"/>
      <c r="B44" s="103"/>
      <c r="C44" s="103"/>
      <c r="D44" s="103"/>
      <c r="E44" s="71"/>
      <c r="F44" s="71"/>
      <c r="G44" s="71"/>
      <c r="H44" s="71"/>
      <c r="I44" s="71" t="s">
        <v>56</v>
      </c>
      <c r="J44" s="8"/>
      <c r="K44" s="84"/>
      <c r="L44" s="84"/>
      <c r="M44" s="71"/>
      <c r="N44" s="71"/>
      <c r="O44" s="71" t="s">
        <v>48</v>
      </c>
      <c r="P44" s="71"/>
      <c r="Q44" s="71"/>
      <c r="R44" s="71"/>
      <c r="S44" s="102"/>
      <c r="T44" s="7"/>
      <c r="X44" s="71"/>
      <c r="Y44" s="71"/>
      <c r="Z44" s="84"/>
      <c r="AA44" s="7"/>
      <c r="AB44" s="84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W44" s="71"/>
      <c r="AX44" s="71"/>
      <c r="AY44" s="71"/>
      <c r="AZ44" s="71"/>
      <c r="BA44" s="71"/>
      <c r="BB44" s="71"/>
      <c r="BC44" s="71"/>
      <c r="BD44" s="71"/>
      <c r="BE44" s="71"/>
    </row>
    <row r="45" spans="1:57" x14ac:dyDescent="0.2">
      <c r="B45" s="70"/>
      <c r="C45" s="70"/>
    </row>
    <row r="46" spans="1:57" x14ac:dyDescent="0.2">
      <c r="B46" s="70"/>
      <c r="C46" s="70"/>
    </row>
    <row r="47" spans="1:57" x14ac:dyDescent="0.2">
      <c r="B47" s="70"/>
      <c r="C47" s="70"/>
    </row>
    <row r="48" spans="1:57" x14ac:dyDescent="0.2">
      <c r="B48" s="70"/>
      <c r="C48" s="70"/>
    </row>
    <row r="49" spans="2:3" x14ac:dyDescent="0.2">
      <c r="B49" s="70"/>
      <c r="C49" s="70"/>
    </row>
    <row r="50" spans="2:3" x14ac:dyDescent="0.2">
      <c r="B50" s="70"/>
      <c r="C50" s="70"/>
    </row>
    <row r="51" spans="2:3" x14ac:dyDescent="0.2">
      <c r="B51" s="70"/>
      <c r="C51" s="70"/>
    </row>
    <row r="52" spans="2:3" x14ac:dyDescent="0.2">
      <c r="B52" s="70"/>
      <c r="C52" s="70"/>
    </row>
    <row r="53" spans="2:3" x14ac:dyDescent="0.2">
      <c r="B53" s="70"/>
      <c r="C53" s="70"/>
    </row>
    <row r="54" spans="2:3" x14ac:dyDescent="0.2">
      <c r="B54" s="70"/>
      <c r="C54" s="70"/>
    </row>
    <row r="55" spans="2:3" x14ac:dyDescent="0.2">
      <c r="B55" s="70"/>
      <c r="C55" s="70"/>
    </row>
    <row r="56" spans="2:3" x14ac:dyDescent="0.2">
      <c r="B56" s="70"/>
      <c r="C56" s="70"/>
    </row>
    <row r="57" spans="2:3" x14ac:dyDescent="0.2">
      <c r="B57" s="70"/>
      <c r="C57" s="70"/>
    </row>
    <row r="58" spans="2:3" x14ac:dyDescent="0.2">
      <c r="B58" s="70"/>
      <c r="C58" s="70"/>
    </row>
    <row r="59" spans="2:3" x14ac:dyDescent="0.2">
      <c r="B59" s="70"/>
      <c r="C59" s="70"/>
    </row>
    <row r="60" spans="2:3" x14ac:dyDescent="0.2">
      <c r="B60" s="70"/>
      <c r="C60" s="70"/>
    </row>
    <row r="61" spans="2:3" x14ac:dyDescent="0.2">
      <c r="B61" s="70"/>
      <c r="C61" s="70"/>
    </row>
    <row r="62" spans="2:3" x14ac:dyDescent="0.2">
      <c r="B62" s="70"/>
      <c r="C62" s="70"/>
    </row>
    <row r="63" spans="2:3" x14ac:dyDescent="0.2">
      <c r="B63" s="70"/>
      <c r="C63" s="70"/>
    </row>
    <row r="64" spans="2:3" x14ac:dyDescent="0.2">
      <c r="B64" s="70"/>
      <c r="C64" s="70"/>
    </row>
    <row r="65" spans="2:3" x14ac:dyDescent="0.2">
      <c r="B65" s="70"/>
      <c r="C65" s="70"/>
    </row>
    <row r="66" spans="2:3" x14ac:dyDescent="0.2">
      <c r="B66" s="70"/>
      <c r="C66" s="70"/>
    </row>
    <row r="67" spans="2:3" x14ac:dyDescent="0.2">
      <c r="B67" s="70"/>
      <c r="C67" s="70"/>
    </row>
    <row r="68" spans="2:3" x14ac:dyDescent="0.2">
      <c r="B68" s="70"/>
      <c r="C68" s="70"/>
    </row>
    <row r="69" spans="2:3" x14ac:dyDescent="0.2">
      <c r="B69" s="70"/>
      <c r="C69" s="70"/>
    </row>
    <row r="70" spans="2:3" x14ac:dyDescent="0.2">
      <c r="B70" s="70"/>
      <c r="C70" s="70"/>
    </row>
    <row r="71" spans="2:3" x14ac:dyDescent="0.2">
      <c r="B71" s="70"/>
      <c r="C71" s="70"/>
    </row>
    <row r="72" spans="2:3" x14ac:dyDescent="0.2">
      <c r="B72" s="70"/>
      <c r="C72" s="70"/>
    </row>
    <row r="73" spans="2:3" x14ac:dyDescent="0.2">
      <c r="B73" s="70"/>
      <c r="C73" s="70"/>
    </row>
    <row r="74" spans="2:3" x14ac:dyDescent="0.2">
      <c r="B74" s="70"/>
      <c r="C74" s="70"/>
    </row>
    <row r="75" spans="2:3" x14ac:dyDescent="0.2">
      <c r="B75" s="70"/>
      <c r="C75" s="70"/>
    </row>
    <row r="76" spans="2:3" x14ac:dyDescent="0.2">
      <c r="B76" s="70"/>
      <c r="C76" s="70"/>
    </row>
    <row r="77" spans="2:3" x14ac:dyDescent="0.2">
      <c r="B77" s="70"/>
      <c r="C77" s="70"/>
    </row>
    <row r="78" spans="2:3" x14ac:dyDescent="0.2">
      <c r="B78" s="70"/>
      <c r="C78" s="70"/>
    </row>
    <row r="79" spans="2:3" x14ac:dyDescent="0.2">
      <c r="B79" s="70"/>
      <c r="C79" s="70"/>
    </row>
    <row r="80" spans="2:3" x14ac:dyDescent="0.2">
      <c r="B80" s="70"/>
      <c r="C80" s="70"/>
    </row>
    <row r="81" spans="2:3" x14ac:dyDescent="0.2">
      <c r="B81" s="70"/>
      <c r="C81" s="70"/>
    </row>
    <row r="82" spans="2:3" x14ac:dyDescent="0.2">
      <c r="B82" s="70"/>
      <c r="C82" s="70"/>
    </row>
    <row r="83" spans="2:3" x14ac:dyDescent="0.2">
      <c r="B83" s="70"/>
      <c r="C83" s="70"/>
    </row>
    <row r="84" spans="2:3" x14ac:dyDescent="0.2">
      <c r="B84" s="70"/>
      <c r="C84" s="70"/>
    </row>
    <row r="85" spans="2:3" x14ac:dyDescent="0.2">
      <c r="B85" s="70"/>
      <c r="C85" s="70"/>
    </row>
    <row r="86" spans="2:3" x14ac:dyDescent="0.2">
      <c r="B86" s="70"/>
      <c r="C86" s="70"/>
    </row>
    <row r="87" spans="2:3" x14ac:dyDescent="0.2">
      <c r="B87" s="70"/>
      <c r="C87" s="70"/>
    </row>
    <row r="88" spans="2:3" x14ac:dyDescent="0.2">
      <c r="B88" s="70"/>
      <c r="C88" s="70"/>
    </row>
    <row r="89" spans="2:3" x14ac:dyDescent="0.2">
      <c r="B89" s="70"/>
      <c r="C89" s="70"/>
    </row>
  </sheetData>
  <mergeCells count="131">
    <mergeCell ref="AF22:AK22"/>
    <mergeCell ref="AF21:AK21"/>
    <mergeCell ref="AC22:AD22"/>
    <mergeCell ref="AC23:AD23"/>
    <mergeCell ref="AF20:AK20"/>
    <mergeCell ref="AM25:AR25"/>
    <mergeCell ref="AM24:AR24"/>
    <mergeCell ref="AM23:AR23"/>
    <mergeCell ref="AM22:AR22"/>
    <mergeCell ref="AM21:AR21"/>
    <mergeCell ref="AM20:AR20"/>
    <mergeCell ref="AF25:AK25"/>
    <mergeCell ref="AF24:AK24"/>
    <mergeCell ref="AF23:AK23"/>
    <mergeCell ref="AC25:AD25"/>
    <mergeCell ref="AC24:AD24"/>
    <mergeCell ref="AF13:AK13"/>
    <mergeCell ref="AF12:AK12"/>
    <mergeCell ref="U11:W11"/>
    <mergeCell ref="P8:V8"/>
    <mergeCell ref="AE8:AJ8"/>
    <mergeCell ref="P9:V9"/>
    <mergeCell ref="AF11:AR11"/>
    <mergeCell ref="AC13:AD13"/>
    <mergeCell ref="AT19:AV19"/>
    <mergeCell ref="Y19:AA19"/>
    <mergeCell ref="AF16:AK16"/>
    <mergeCell ref="AF15:AK15"/>
    <mergeCell ref="AF14:AK14"/>
    <mergeCell ref="AM14:AR14"/>
    <mergeCell ref="AM13:AR13"/>
    <mergeCell ref="AM12:AR12"/>
    <mergeCell ref="AF19:AR19"/>
    <mergeCell ref="AS9:AX9"/>
    <mergeCell ref="AT11:AV11"/>
    <mergeCell ref="AX11:AZ11"/>
    <mergeCell ref="AE9:AJ9"/>
    <mergeCell ref="AC12:AD12"/>
    <mergeCell ref="AF17:AK17"/>
    <mergeCell ref="AM17:AR17"/>
    <mergeCell ref="G13:L13"/>
    <mergeCell ref="G12:L12"/>
    <mergeCell ref="N13:S13"/>
    <mergeCell ref="N12:S12"/>
    <mergeCell ref="A1:AX2"/>
    <mergeCell ref="B6:G6"/>
    <mergeCell ref="B7:G7"/>
    <mergeCell ref="B8:G8"/>
    <mergeCell ref="B5:G5"/>
    <mergeCell ref="A3:A5"/>
    <mergeCell ref="M3:M5"/>
    <mergeCell ref="L3:L5"/>
    <mergeCell ref="K3:K5"/>
    <mergeCell ref="AB3:AB5"/>
    <mergeCell ref="AS6:AX6"/>
    <mergeCell ref="AS8:AX8"/>
    <mergeCell ref="O3:O5"/>
    <mergeCell ref="AD3:AD5"/>
    <mergeCell ref="AR3:AR5"/>
    <mergeCell ref="P5:V5"/>
    <mergeCell ref="AE5:AJ5"/>
    <mergeCell ref="AE7:AJ7"/>
    <mergeCell ref="N3:N5"/>
    <mergeCell ref="Z3:Z5"/>
    <mergeCell ref="N15:S15"/>
    <mergeCell ref="D15:E15"/>
    <mergeCell ref="AC20:AD20"/>
    <mergeCell ref="AC21:AD21"/>
    <mergeCell ref="D19:E19"/>
    <mergeCell ref="D17:E17"/>
    <mergeCell ref="G17:L17"/>
    <mergeCell ref="G16:L16"/>
    <mergeCell ref="G15:L15"/>
    <mergeCell ref="D24:E24"/>
    <mergeCell ref="D25:E25"/>
    <mergeCell ref="G21:L21"/>
    <mergeCell ref="G20:L20"/>
    <mergeCell ref="N23:S23"/>
    <mergeCell ref="N22:S22"/>
    <mergeCell ref="G25:L25"/>
    <mergeCell ref="G24:L24"/>
    <mergeCell ref="G23:L23"/>
    <mergeCell ref="G22:L22"/>
    <mergeCell ref="N25:S25"/>
    <mergeCell ref="N24:S24"/>
    <mergeCell ref="N21:S21"/>
    <mergeCell ref="N20:S20"/>
    <mergeCell ref="D23:E23"/>
    <mergeCell ref="D22:E22"/>
    <mergeCell ref="D20:E20"/>
    <mergeCell ref="D21:E21"/>
    <mergeCell ref="AM16:AR16"/>
    <mergeCell ref="AX19:AZ19"/>
    <mergeCell ref="Y11:AA11"/>
    <mergeCell ref="AM15:AR15"/>
    <mergeCell ref="AC11:AD11"/>
    <mergeCell ref="B9:G9"/>
    <mergeCell ref="D11:E11"/>
    <mergeCell ref="G11:S11"/>
    <mergeCell ref="D12:E12"/>
    <mergeCell ref="D13:E13"/>
    <mergeCell ref="A11:B11"/>
    <mergeCell ref="G14:L14"/>
    <mergeCell ref="N16:S16"/>
    <mergeCell ref="AC14:AD14"/>
    <mergeCell ref="AC15:AD15"/>
    <mergeCell ref="AC16:AD16"/>
    <mergeCell ref="AC17:AD17"/>
    <mergeCell ref="D14:E14"/>
    <mergeCell ref="N14:S14"/>
    <mergeCell ref="G19:S19"/>
    <mergeCell ref="AC19:AD19"/>
    <mergeCell ref="U19:W19"/>
    <mergeCell ref="D16:E16"/>
    <mergeCell ref="N17:S17"/>
    <mergeCell ref="AA3:AA5"/>
    <mergeCell ref="AS7:AX7"/>
    <mergeCell ref="P6:V6"/>
    <mergeCell ref="AE6:AJ6"/>
    <mergeCell ref="P7:V7"/>
    <mergeCell ref="BD11:BE11"/>
    <mergeCell ref="BE3:BE5"/>
    <mergeCell ref="AQ3:AQ5"/>
    <mergeCell ref="BB3:BB5"/>
    <mergeCell ref="BC3:BC5"/>
    <mergeCell ref="BD3:BD5"/>
    <mergeCell ref="AC3:AC5"/>
    <mergeCell ref="AN3:AN5"/>
    <mergeCell ref="AO3:AO5"/>
    <mergeCell ref="AP3:AP5"/>
    <mergeCell ref="AS5:AX5"/>
  </mergeCells>
  <phoneticPr fontId="4" type="noConversion"/>
  <pageMargins left="0.75" right="0.75" top="1" bottom="1" header="0.5" footer="0.5"/>
  <pageSetup paperSize="9" scale="71" orientation="landscape" horizontalDpi="4294967295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howTime">
                <anchor moveWithCells="1" sizeWithCells="1">
                  <from>
                    <xdr:col>62</xdr:col>
                    <xdr:colOff>152400</xdr:colOff>
                    <xdr:row>8</xdr:row>
                    <xdr:rowOff>152400</xdr:rowOff>
                  </from>
                  <to>
                    <xdr:col>64</xdr:col>
                    <xdr:colOff>180975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>
                <anchor moveWithCells="1" sizeWithCells="1">
                  <from>
                    <xdr:col>45</xdr:col>
                    <xdr:colOff>171450</xdr:colOff>
                    <xdr:row>28</xdr:row>
                    <xdr:rowOff>161925</xdr:rowOff>
                  </from>
                  <to>
                    <xdr:col>50</xdr:col>
                    <xdr:colOff>114300</xdr:colOff>
                    <xdr:row>32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G36"/>
  <sheetViews>
    <sheetView showGridLines="0" workbookViewId="0">
      <selection activeCell="K29" sqref="K29"/>
    </sheetView>
  </sheetViews>
  <sheetFormatPr defaultRowHeight="12.75" x14ac:dyDescent="0.2"/>
  <cols>
    <col min="1" max="2" width="9.140625" style="87"/>
    <col min="3" max="4" width="3.7109375" style="87" customWidth="1"/>
    <col min="5" max="5" width="3.7109375" style="88" customWidth="1"/>
    <col min="6" max="8" width="3.7109375" style="87" customWidth="1"/>
    <col min="9" max="9" width="6.140625" style="87" customWidth="1"/>
    <col min="10" max="13" width="3.7109375" style="87" customWidth="1"/>
    <col min="14" max="14" width="7" style="87" customWidth="1"/>
    <col min="15" max="15" width="22.42578125" style="87" customWidth="1"/>
    <col min="16" max="18" width="3.7109375" style="87" customWidth="1"/>
    <col min="19" max="19" width="22" style="87" customWidth="1"/>
    <col min="20" max="21" width="3.7109375" style="87" customWidth="1"/>
    <col min="22" max="22" width="8.28515625" style="87" customWidth="1"/>
    <col min="23" max="24" width="3.7109375" style="87" customWidth="1"/>
    <col min="25" max="25" width="6" style="87" customWidth="1"/>
    <col min="26" max="29" width="3.7109375" style="87" customWidth="1"/>
    <col min="30" max="30" width="7.7109375" style="87" customWidth="1"/>
    <col min="31" max="31" width="13.28515625" style="87" customWidth="1"/>
    <col min="32" max="35" width="3.7109375" style="87" customWidth="1"/>
    <col min="36" max="50" width="9.140625" style="87"/>
    <col min="51" max="51" width="3.7109375" style="87" customWidth="1"/>
    <col min="52" max="52" width="3" style="87" bestFit="1" customWidth="1"/>
    <col min="53" max="53" width="9.7109375" style="87" bestFit="1" customWidth="1"/>
    <col min="54" max="54" width="3" style="87" bestFit="1" customWidth="1"/>
    <col min="55" max="55" width="10.42578125" style="87" bestFit="1" customWidth="1"/>
    <col min="56" max="56" width="2.140625" style="87" bestFit="1" customWidth="1"/>
    <col min="57" max="57" width="10.140625" style="87" bestFit="1" customWidth="1"/>
    <col min="58" max="58" width="2.140625" style="87" bestFit="1" customWidth="1"/>
    <col min="59" max="59" width="9.7109375" style="87" bestFit="1" customWidth="1"/>
    <col min="60" max="63" width="9.140625" style="87"/>
    <col min="64" max="64" width="9.42578125" style="87" bestFit="1" customWidth="1"/>
    <col min="65" max="16384" width="9.140625" style="87"/>
  </cols>
  <sheetData>
    <row r="1" spans="1:59" x14ac:dyDescent="0.2">
      <c r="A1" s="91"/>
      <c r="B1" s="91"/>
      <c r="C1" s="91"/>
      <c r="D1" s="91"/>
      <c r="E1" s="94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59" x14ac:dyDescent="0.2">
      <c r="A2" s="91"/>
      <c r="B2" s="91"/>
      <c r="C2" s="91"/>
      <c r="D2" s="91"/>
      <c r="E2" s="94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59" x14ac:dyDescent="0.2">
      <c r="A3" s="91"/>
      <c r="B3" s="91"/>
      <c r="C3" s="91"/>
      <c r="D3" s="91"/>
      <c r="E3" s="94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59" x14ac:dyDescent="0.2">
      <c r="A4" s="91"/>
      <c r="B4" s="91"/>
      <c r="C4" s="91"/>
      <c r="D4" s="91"/>
      <c r="E4" s="94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59" ht="15" x14ac:dyDescent="0.2">
      <c r="A5" s="91"/>
      <c r="B5" s="91"/>
      <c r="C5" s="91"/>
      <c r="D5" s="91"/>
      <c r="E5" s="94"/>
      <c r="F5" s="142" t="s">
        <v>14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91"/>
      <c r="AF5" s="91"/>
      <c r="AG5" s="91"/>
      <c r="AH5" s="91"/>
      <c r="AI5" s="91"/>
      <c r="AJ5" s="91"/>
      <c r="AY5" s="87">
        <f>Poule!AY1</f>
        <v>18</v>
      </c>
      <c r="AZ5" s="59">
        <f ca="1">Poule!BJ1</f>
        <v>4</v>
      </c>
      <c r="BA5" s="59" t="str">
        <f>Poule!BK1</f>
        <v>PA TEAM 1</v>
      </c>
      <c r="BB5" s="59">
        <f ca="1">Poule!BL1</f>
        <v>2</v>
      </c>
      <c r="BC5" s="59" t="str">
        <f>Poule!BM1</f>
        <v>PB TEAM 1</v>
      </c>
      <c r="BD5" s="59">
        <f ca="1">Poule!BN1</f>
        <v>4</v>
      </c>
      <c r="BE5" s="59" t="str">
        <f>Poule!BO1</f>
        <v>PC TEAM 1</v>
      </c>
      <c r="BF5" s="59">
        <f ca="1">Poule!BP1</f>
        <v>3</v>
      </c>
      <c r="BG5" s="59" t="str">
        <f>Poule!BQ1</f>
        <v>PD TEAM 1</v>
      </c>
    </row>
    <row r="6" spans="1:59" ht="14.25" x14ac:dyDescent="0.2">
      <c r="A6" s="91"/>
      <c r="B6" s="91"/>
      <c r="C6" s="91"/>
      <c r="D6" s="91"/>
      <c r="E6" s="94"/>
      <c r="F6" s="92"/>
      <c r="G6" s="92"/>
      <c r="H6" s="92"/>
      <c r="I6" s="92"/>
      <c r="J6" s="93" t="s">
        <v>40</v>
      </c>
      <c r="K6" s="92"/>
      <c r="L6" s="92"/>
      <c r="M6" s="92"/>
      <c r="N6" s="92"/>
      <c r="O6" s="91"/>
      <c r="P6" s="91"/>
      <c r="Q6" s="91"/>
      <c r="R6" s="91"/>
      <c r="S6" s="91"/>
      <c r="T6" s="91"/>
      <c r="U6" s="91"/>
      <c r="V6" s="93"/>
      <c r="W6" s="93"/>
      <c r="X6" s="93"/>
      <c r="Y6" s="93"/>
      <c r="Z6" s="93" t="s">
        <v>41</v>
      </c>
      <c r="AA6" s="93"/>
      <c r="AB6" s="93"/>
      <c r="AC6" s="93"/>
      <c r="AD6" s="93"/>
      <c r="AE6" s="91"/>
      <c r="AF6" s="91"/>
      <c r="AG6" s="91"/>
      <c r="AH6" s="91"/>
      <c r="AI6" s="91"/>
      <c r="AJ6" s="91"/>
      <c r="AY6" s="87">
        <f>Poule!AZ1</f>
        <v>18</v>
      </c>
      <c r="AZ6" s="59">
        <f ca="1">Poule!BJ2</f>
        <v>1</v>
      </c>
      <c r="BA6" s="59" t="str">
        <f>Poule!BK2</f>
        <v>PA TEAM 2</v>
      </c>
      <c r="BB6" s="59">
        <f ca="1">Poule!BL2</f>
        <v>3</v>
      </c>
      <c r="BC6" s="59" t="str">
        <f>Poule!BM2</f>
        <v>PB TEAM 2</v>
      </c>
      <c r="BD6" s="59">
        <f ca="1">Poule!BN2</f>
        <v>2</v>
      </c>
      <c r="BE6" s="59" t="str">
        <f>Poule!BO2</f>
        <v>PC TEAM 2</v>
      </c>
      <c r="BF6" s="59">
        <f ca="1">Poule!BP2</f>
        <v>4</v>
      </c>
      <c r="BG6" s="59" t="str">
        <f>Poule!BQ2</f>
        <v>PD TEAM 2</v>
      </c>
    </row>
    <row r="7" spans="1:59" ht="14.25" x14ac:dyDescent="0.2">
      <c r="A7" s="91"/>
      <c r="B7" s="91"/>
      <c r="C7" s="136">
        <v>0.84375</v>
      </c>
      <c r="D7" s="137"/>
      <c r="E7" s="94" t="s">
        <v>5</v>
      </c>
      <c r="F7" s="137" t="s">
        <v>23</v>
      </c>
      <c r="G7" s="137"/>
      <c r="H7" s="137"/>
      <c r="I7" s="137"/>
      <c r="J7" s="91"/>
      <c r="K7" s="137" t="s">
        <v>24</v>
      </c>
      <c r="L7" s="137"/>
      <c r="M7" s="137"/>
      <c r="N7" s="137"/>
      <c r="O7" s="95" t="s">
        <v>46</v>
      </c>
      <c r="P7" s="91"/>
      <c r="Q7" s="91"/>
      <c r="R7" s="91"/>
      <c r="S7" s="136">
        <v>0.84375</v>
      </c>
      <c r="T7" s="137"/>
      <c r="U7" s="94" t="s">
        <v>7</v>
      </c>
      <c r="V7" s="137" t="s">
        <v>25</v>
      </c>
      <c r="W7" s="137"/>
      <c r="X7" s="137"/>
      <c r="Y7" s="137"/>
      <c r="Z7" s="91"/>
      <c r="AA7" s="137" t="s">
        <v>26</v>
      </c>
      <c r="AB7" s="137"/>
      <c r="AC7" s="137"/>
      <c r="AD7" s="137"/>
      <c r="AE7" s="95" t="s">
        <v>46</v>
      </c>
      <c r="AF7" s="91"/>
      <c r="AG7" s="91"/>
      <c r="AH7" s="91"/>
      <c r="AI7" s="91"/>
      <c r="AJ7" s="91"/>
      <c r="AY7" s="87">
        <f>Poule!BA1</f>
        <v>18</v>
      </c>
      <c r="AZ7" s="59">
        <f ca="1">Poule!BJ3</f>
        <v>2</v>
      </c>
      <c r="BA7" s="59" t="str">
        <f>Poule!BK3</f>
        <v>PA TEAM 3</v>
      </c>
      <c r="BB7" s="59">
        <f ca="1">Poule!BL3</f>
        <v>1</v>
      </c>
      <c r="BC7" s="59" t="str">
        <f>Poule!BM3</f>
        <v>PB TEAM 3</v>
      </c>
      <c r="BD7" s="59">
        <f ca="1">Poule!BN3</f>
        <v>3</v>
      </c>
      <c r="BE7" s="59" t="str">
        <f>Poule!BO3</f>
        <v>PC TEAM 3</v>
      </c>
      <c r="BF7" s="59">
        <f ca="1">Poule!BP3</f>
        <v>2</v>
      </c>
      <c r="BG7" s="59" t="str">
        <f>Poule!BQ3</f>
        <v>PD TEAM 3</v>
      </c>
    </row>
    <row r="8" spans="1:59" ht="14.25" x14ac:dyDescent="0.2">
      <c r="A8" s="91"/>
      <c r="B8" s="91"/>
      <c r="C8" s="91"/>
      <c r="D8" s="91"/>
      <c r="E8" s="94"/>
      <c r="F8" s="138" t="str">
        <f ca="1">IF(AY5=18,VLOOKUP(1,AZ5:BA8,2,0),"")</f>
        <v>PA TEAM 2</v>
      </c>
      <c r="G8" s="139"/>
      <c r="H8" s="139"/>
      <c r="I8" s="140"/>
      <c r="J8" s="97" t="s">
        <v>0</v>
      </c>
      <c r="K8" s="138" t="str">
        <f ca="1">IF(AY7=18,VLOOKUP(2,BD5:BE8,2,0),"")</f>
        <v>PC TEAM 2</v>
      </c>
      <c r="L8" s="139"/>
      <c r="M8" s="139"/>
      <c r="N8" s="140"/>
      <c r="O8" s="98" t="s">
        <v>43</v>
      </c>
      <c r="P8" s="89"/>
      <c r="Q8" s="90" t="s">
        <v>31</v>
      </c>
      <c r="R8" s="89"/>
      <c r="S8" s="91"/>
      <c r="T8" s="91"/>
      <c r="U8" s="91"/>
      <c r="V8" s="138" t="str">
        <f ca="1">IF(AY6=18,VLOOKUP(1,BB5:BC8,2,0),"")</f>
        <v>PB TEAM 3</v>
      </c>
      <c r="W8" s="139"/>
      <c r="X8" s="139"/>
      <c r="Y8" s="140"/>
      <c r="Z8" s="97" t="s">
        <v>0</v>
      </c>
      <c r="AA8" s="138" t="str">
        <f ca="1">IF(AY8=18,VLOOKUP(2,BF5:BG8,2,0),"")</f>
        <v>PD TEAM 3</v>
      </c>
      <c r="AB8" s="139"/>
      <c r="AC8" s="139"/>
      <c r="AD8" s="140"/>
      <c r="AE8" s="98" t="s">
        <v>44</v>
      </c>
      <c r="AF8" s="89"/>
      <c r="AG8" s="90" t="s">
        <v>31</v>
      </c>
      <c r="AH8" s="89"/>
      <c r="AI8" s="91"/>
      <c r="AJ8" s="91"/>
      <c r="AK8" s="91"/>
      <c r="AY8" s="87">
        <f>Poule!BB1</f>
        <v>18</v>
      </c>
      <c r="AZ8" s="59">
        <f ca="1">Poule!BJ4</f>
        <v>3</v>
      </c>
      <c r="BA8" s="59" t="str">
        <f>Poule!BK4</f>
        <v>PA TEAM 4</v>
      </c>
      <c r="BB8" s="59">
        <f ca="1">Poule!BL4</f>
        <v>4</v>
      </c>
      <c r="BC8" s="59" t="str">
        <f>Poule!BM4</f>
        <v>PB TEAM 4</v>
      </c>
      <c r="BD8" s="59">
        <f ca="1">Poule!BN4</f>
        <v>1</v>
      </c>
      <c r="BE8" s="59" t="str">
        <f>Poule!BO4</f>
        <v>PC TEAM 4</v>
      </c>
      <c r="BF8" s="59">
        <f ca="1">Poule!BP4</f>
        <v>1</v>
      </c>
      <c r="BG8" s="59" t="str">
        <f>Poule!BQ4</f>
        <v>PD TEAM 4</v>
      </c>
    </row>
    <row r="9" spans="1:59" ht="14.25" x14ac:dyDescent="0.2">
      <c r="A9" s="91"/>
      <c r="B9" s="91"/>
      <c r="C9" s="91"/>
      <c r="D9" s="91"/>
      <c r="E9" s="94"/>
      <c r="F9" s="92"/>
      <c r="G9" s="92"/>
      <c r="H9" s="92"/>
      <c r="I9" s="92"/>
      <c r="J9" s="93" t="s">
        <v>40</v>
      </c>
      <c r="K9" s="92"/>
      <c r="L9" s="92"/>
      <c r="M9" s="92"/>
      <c r="N9" s="92"/>
      <c r="O9" s="91"/>
      <c r="S9" s="91"/>
      <c r="T9" s="91"/>
      <c r="U9" s="91"/>
      <c r="V9" s="93"/>
      <c r="W9" s="93"/>
      <c r="X9" s="93"/>
      <c r="Y9" s="93"/>
      <c r="Z9" s="93" t="s">
        <v>41</v>
      </c>
      <c r="AA9" s="93"/>
      <c r="AB9" s="93"/>
      <c r="AC9" s="93"/>
      <c r="AD9" s="93"/>
      <c r="AE9" s="91"/>
      <c r="AI9" s="91"/>
      <c r="AJ9" s="91"/>
      <c r="AK9" s="91"/>
      <c r="AZ9" s="59"/>
      <c r="BA9" s="59"/>
      <c r="BB9" s="59"/>
      <c r="BC9" s="59"/>
      <c r="BD9" s="59"/>
      <c r="BE9" s="59"/>
      <c r="BF9" s="59"/>
      <c r="BG9" s="59"/>
    </row>
    <row r="10" spans="1:59" ht="14.25" x14ac:dyDescent="0.2">
      <c r="A10" s="91"/>
      <c r="B10" s="91"/>
      <c r="C10" s="136">
        <v>0.85277777777777775</v>
      </c>
      <c r="D10" s="136"/>
      <c r="E10" s="94" t="s">
        <v>6</v>
      </c>
      <c r="F10" s="137" t="s">
        <v>27</v>
      </c>
      <c r="G10" s="137"/>
      <c r="H10" s="137"/>
      <c r="I10" s="137"/>
      <c r="J10" s="91"/>
      <c r="K10" s="143" t="s">
        <v>30</v>
      </c>
      <c r="L10" s="137"/>
      <c r="M10" s="137"/>
      <c r="N10" s="137"/>
      <c r="O10" s="95" t="s">
        <v>46</v>
      </c>
      <c r="S10" s="136">
        <v>0.85277777777777775</v>
      </c>
      <c r="T10" s="137"/>
      <c r="U10" s="94" t="s">
        <v>8</v>
      </c>
      <c r="V10" s="137" t="s">
        <v>29</v>
      </c>
      <c r="W10" s="137"/>
      <c r="X10" s="137"/>
      <c r="Y10" s="137"/>
      <c r="Z10" s="91"/>
      <c r="AA10" s="143" t="s">
        <v>28</v>
      </c>
      <c r="AB10" s="137"/>
      <c r="AC10" s="137"/>
      <c r="AD10" s="137"/>
      <c r="AE10" s="95" t="s">
        <v>46</v>
      </c>
      <c r="AI10" s="91"/>
      <c r="AJ10" s="91"/>
      <c r="AK10" s="91"/>
      <c r="AZ10" s="59"/>
      <c r="BA10" s="59"/>
      <c r="BB10" s="59"/>
      <c r="BC10" s="59"/>
      <c r="BD10" s="59"/>
      <c r="BE10" s="59"/>
    </row>
    <row r="11" spans="1:59" x14ac:dyDescent="0.2">
      <c r="A11" s="91"/>
      <c r="B11" s="91"/>
      <c r="C11" s="91"/>
      <c r="D11" s="91"/>
      <c r="E11" s="94"/>
      <c r="F11" s="138" t="str">
        <f ca="1">IF(AY7=18,VLOOKUP(1,BD5:BE8,2,0),"")</f>
        <v>PC TEAM 4</v>
      </c>
      <c r="G11" s="139"/>
      <c r="H11" s="139"/>
      <c r="I11" s="140"/>
      <c r="J11" s="91"/>
      <c r="K11" s="138" t="str">
        <f ca="1">IF(AY6=18,VLOOKUP(2,AZ5:BA8,2,0),"")</f>
        <v>PA TEAM 3</v>
      </c>
      <c r="L11" s="139"/>
      <c r="M11" s="139"/>
      <c r="N11" s="140"/>
      <c r="O11" s="99" t="s">
        <v>45</v>
      </c>
      <c r="P11" s="89"/>
      <c r="Q11" s="90" t="s">
        <v>31</v>
      </c>
      <c r="R11" s="89"/>
      <c r="S11" s="91"/>
      <c r="T11" s="91"/>
      <c r="U11" s="91"/>
      <c r="V11" s="138" t="str">
        <f ca="1">IF(AY8=18,VLOOKUP(1,BF5:BG8,2,0),"")</f>
        <v>PD TEAM 4</v>
      </c>
      <c r="W11" s="139"/>
      <c r="X11" s="139"/>
      <c r="Y11" s="140"/>
      <c r="Z11" s="91"/>
      <c r="AA11" s="138" t="str">
        <f ca="1">IF(AY5=18,VLOOKUP(2,BB5:BC8,2,0),"")</f>
        <v>PB TEAM 1</v>
      </c>
      <c r="AB11" s="139"/>
      <c r="AC11" s="139"/>
      <c r="AD11" s="140"/>
      <c r="AE11" s="99" t="s">
        <v>48</v>
      </c>
      <c r="AF11" s="89"/>
      <c r="AG11" s="90" t="s">
        <v>31</v>
      </c>
      <c r="AH11" s="89"/>
      <c r="AI11" s="91"/>
      <c r="AJ11" s="91"/>
      <c r="AK11" s="91"/>
    </row>
    <row r="12" spans="1:59" x14ac:dyDescent="0.2">
      <c r="A12" s="91"/>
      <c r="B12" s="91"/>
      <c r="C12" s="91"/>
      <c r="D12" s="91"/>
      <c r="E12" s="94"/>
      <c r="F12" s="91"/>
      <c r="G12" s="91"/>
      <c r="H12" s="91"/>
      <c r="I12" s="91"/>
      <c r="J12" s="91"/>
      <c r="K12" s="91"/>
      <c r="L12" s="91"/>
      <c r="M12" s="91"/>
      <c r="N12" s="91"/>
      <c r="O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59" ht="15" x14ac:dyDescent="0.2">
      <c r="A13" s="91"/>
      <c r="B13" s="91"/>
      <c r="C13" s="91"/>
      <c r="D13" s="91"/>
      <c r="E13" s="94"/>
      <c r="F13" s="142" t="s">
        <v>13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91"/>
      <c r="AF13" s="91"/>
      <c r="AG13" s="91"/>
      <c r="AH13" s="91"/>
      <c r="AI13" s="91"/>
      <c r="AJ13" s="91"/>
      <c r="AK13" s="91"/>
    </row>
    <row r="14" spans="1:59" x14ac:dyDescent="0.2">
      <c r="A14" s="91"/>
      <c r="B14" s="91"/>
      <c r="C14" s="91"/>
      <c r="D14" s="91"/>
      <c r="E14" s="94"/>
      <c r="F14" s="92"/>
      <c r="G14" s="92"/>
      <c r="H14" s="92"/>
      <c r="I14" s="92"/>
      <c r="J14" s="93" t="s">
        <v>40</v>
      </c>
      <c r="K14" s="92"/>
      <c r="L14" s="92"/>
      <c r="M14" s="92"/>
      <c r="N14" s="92"/>
      <c r="O14" s="91"/>
      <c r="P14" s="91"/>
      <c r="Q14" s="91"/>
      <c r="R14" s="91"/>
      <c r="S14" s="91"/>
      <c r="T14" s="91"/>
      <c r="U14" s="91"/>
      <c r="V14" s="92"/>
      <c r="W14" s="92"/>
      <c r="X14" s="92"/>
      <c r="Y14" s="92"/>
      <c r="Z14" s="93" t="s">
        <v>40</v>
      </c>
      <c r="AA14" s="92"/>
      <c r="AB14" s="92"/>
      <c r="AC14" s="92"/>
      <c r="AD14" s="92"/>
      <c r="AE14" s="91"/>
      <c r="AF14" s="91"/>
      <c r="AG14" s="91"/>
      <c r="AH14" s="91"/>
      <c r="AI14" s="91"/>
      <c r="AJ14" s="91"/>
      <c r="AK14" s="91"/>
    </row>
    <row r="15" spans="1:59" x14ac:dyDescent="0.2">
      <c r="A15" s="91"/>
      <c r="B15" s="91"/>
      <c r="C15" s="136">
        <v>0.86805555555555547</v>
      </c>
      <c r="D15" s="137"/>
      <c r="E15" s="94" t="s">
        <v>15</v>
      </c>
      <c r="F15" s="137" t="s">
        <v>9</v>
      </c>
      <c r="G15" s="137"/>
      <c r="H15" s="137"/>
      <c r="I15" s="137"/>
      <c r="J15" s="91"/>
      <c r="K15" s="137" t="s">
        <v>10</v>
      </c>
      <c r="L15" s="137"/>
      <c r="M15" s="137"/>
      <c r="N15" s="137"/>
      <c r="O15" s="95" t="s">
        <v>46</v>
      </c>
      <c r="P15" s="91"/>
      <c r="Q15" s="91"/>
      <c r="R15" s="91"/>
      <c r="S15" s="136">
        <v>0.87986111111111109</v>
      </c>
      <c r="T15" s="137"/>
      <c r="U15" s="94" t="s">
        <v>16</v>
      </c>
      <c r="V15" s="137" t="s">
        <v>11</v>
      </c>
      <c r="W15" s="137"/>
      <c r="X15" s="137"/>
      <c r="Y15" s="137"/>
      <c r="Z15" s="91"/>
      <c r="AA15" s="137" t="s">
        <v>12</v>
      </c>
      <c r="AB15" s="137"/>
      <c r="AC15" s="137"/>
      <c r="AD15" s="137"/>
      <c r="AE15" s="95" t="s">
        <v>46</v>
      </c>
      <c r="AF15" s="91"/>
      <c r="AG15" s="91"/>
      <c r="AH15" s="91"/>
      <c r="AI15" s="91"/>
      <c r="AJ15" s="91"/>
      <c r="AK15" s="91"/>
    </row>
    <row r="16" spans="1:59" x14ac:dyDescent="0.2">
      <c r="A16" s="91"/>
      <c r="B16" s="91"/>
      <c r="C16" s="91"/>
      <c r="D16" s="91"/>
      <c r="E16" s="94"/>
      <c r="F16" s="144" t="str">
        <f>IF(P8="","",IF(P8&gt;R8,F8,K8))</f>
        <v/>
      </c>
      <c r="G16" s="145"/>
      <c r="H16" s="145"/>
      <c r="I16" s="146"/>
      <c r="J16" s="91"/>
      <c r="K16" s="144" t="str">
        <f>IF(AF8="","",IF(AF8&gt;AH8,V8,AA8))</f>
        <v/>
      </c>
      <c r="L16" s="145"/>
      <c r="M16" s="145"/>
      <c r="N16" s="146"/>
      <c r="O16" s="98" t="s">
        <v>43</v>
      </c>
      <c r="P16" s="89"/>
      <c r="Q16" s="90" t="s">
        <v>31</v>
      </c>
      <c r="R16" s="89"/>
      <c r="S16" s="91"/>
      <c r="T16" s="91"/>
      <c r="U16" s="91"/>
      <c r="V16" s="144" t="str">
        <f>IF(P11="","",IF(P11&gt;R11,F11,K11))</f>
        <v/>
      </c>
      <c r="W16" s="145"/>
      <c r="X16" s="145"/>
      <c r="Y16" s="146"/>
      <c r="Z16" s="91"/>
      <c r="AA16" s="144" t="str">
        <f>IF(AF11="","",IF(AF11&gt;AH11,V11,AA11))</f>
        <v/>
      </c>
      <c r="AB16" s="145"/>
      <c r="AC16" s="145"/>
      <c r="AD16" s="146"/>
      <c r="AE16" s="98" t="s">
        <v>44</v>
      </c>
      <c r="AF16" s="89"/>
      <c r="AG16" s="90" t="s">
        <v>31</v>
      </c>
      <c r="AH16" s="89"/>
      <c r="AI16" s="91"/>
      <c r="AJ16" s="91"/>
      <c r="AK16" s="91"/>
    </row>
    <row r="17" spans="1:37" x14ac:dyDescent="0.2">
      <c r="A17" s="91"/>
      <c r="B17" s="91"/>
      <c r="C17" s="91"/>
      <c r="D17" s="91"/>
      <c r="E17" s="94"/>
      <c r="F17" s="91"/>
      <c r="G17" s="91"/>
      <c r="H17" s="91"/>
      <c r="I17" s="91"/>
      <c r="J17" s="91"/>
      <c r="K17" s="91"/>
      <c r="L17" s="91"/>
      <c r="M17" s="91"/>
      <c r="N17" s="91"/>
      <c r="O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I17" s="91"/>
      <c r="AJ17" s="91"/>
      <c r="AK17" s="91"/>
    </row>
    <row r="18" spans="1:37" ht="15" x14ac:dyDescent="0.2">
      <c r="A18" s="91"/>
      <c r="B18" s="91"/>
      <c r="C18" s="91"/>
      <c r="D18" s="91"/>
      <c r="E18" s="94"/>
      <c r="F18" s="142" t="s">
        <v>4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91"/>
      <c r="AF18" s="91"/>
      <c r="AG18" s="91"/>
      <c r="AH18" s="91"/>
      <c r="AI18" s="91"/>
      <c r="AJ18" s="91"/>
      <c r="AK18" s="91"/>
    </row>
    <row r="19" spans="1:37" x14ac:dyDescent="0.2">
      <c r="A19" s="91"/>
      <c r="B19" s="91"/>
      <c r="C19" s="91"/>
      <c r="D19" s="91"/>
      <c r="E19" s="94"/>
      <c r="F19" s="91"/>
      <c r="G19" s="91"/>
      <c r="H19" s="91"/>
      <c r="I19" s="91"/>
      <c r="J19" s="91"/>
      <c r="K19" s="91"/>
      <c r="L19" s="91"/>
      <c r="M19" s="91"/>
      <c r="N19" s="92"/>
      <c r="O19" s="92"/>
      <c r="P19" s="92"/>
      <c r="Q19" s="92"/>
      <c r="R19" s="93" t="s">
        <v>40</v>
      </c>
      <c r="S19" s="92"/>
      <c r="T19" s="92"/>
      <c r="U19" s="92"/>
      <c r="V19" s="92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37" x14ac:dyDescent="0.2">
      <c r="A20" s="91"/>
      <c r="B20" s="91"/>
      <c r="C20" s="96"/>
      <c r="D20" s="96"/>
      <c r="E20" s="94"/>
      <c r="F20" s="91"/>
      <c r="G20" s="91"/>
      <c r="H20" s="91"/>
      <c r="I20" s="91"/>
      <c r="J20" s="136">
        <v>0.89236111111111116</v>
      </c>
      <c r="K20" s="137"/>
      <c r="L20" s="91"/>
      <c r="M20" s="91"/>
      <c r="N20" s="150" t="s">
        <v>17</v>
      </c>
      <c r="O20" s="150"/>
      <c r="P20" s="150"/>
      <c r="Q20" s="150"/>
      <c r="R20" s="91"/>
      <c r="S20" s="150" t="s">
        <v>18</v>
      </c>
      <c r="T20" s="150"/>
      <c r="U20" s="150"/>
      <c r="V20" s="150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x14ac:dyDescent="0.2">
      <c r="A21" s="91"/>
      <c r="B21" s="91"/>
      <c r="C21" s="91"/>
      <c r="D21" s="91"/>
      <c r="E21" s="94"/>
      <c r="F21" s="91"/>
      <c r="G21" s="91"/>
      <c r="H21" s="91"/>
      <c r="I21" s="91"/>
      <c r="J21" s="91"/>
      <c r="K21" s="91"/>
      <c r="L21" s="91"/>
      <c r="M21" s="91"/>
      <c r="N21" s="147" t="str">
        <f>IF(P16="","",IF(P16&gt;R16,F16,K16))</f>
        <v/>
      </c>
      <c r="O21" s="148"/>
      <c r="P21" s="148"/>
      <c r="Q21" s="149"/>
      <c r="R21" s="91"/>
      <c r="S21" s="147" t="str">
        <f>IF(AF16="","",IF(AF16&gt;AH16,V16,AA16))</f>
        <v/>
      </c>
      <c r="T21" s="148"/>
      <c r="U21" s="148"/>
      <c r="V21" s="149"/>
      <c r="W21" s="91"/>
      <c r="X21" s="89"/>
      <c r="Y21" s="90" t="s">
        <v>31</v>
      </c>
      <c r="Z21" s="89"/>
      <c r="AA21" s="91"/>
      <c r="AB21" s="91"/>
      <c r="AC21" s="91"/>
      <c r="AD21" s="91"/>
      <c r="AE21" s="95" t="s">
        <v>46</v>
      </c>
      <c r="AF21" s="91"/>
      <c r="AG21" s="91"/>
      <c r="AH21" s="91"/>
      <c r="AI21" s="91"/>
      <c r="AJ21" s="91"/>
      <c r="AK21" s="91"/>
    </row>
    <row r="22" spans="1:37" x14ac:dyDescent="0.2">
      <c r="A22" s="91"/>
      <c r="B22" s="91"/>
      <c r="C22" s="91"/>
      <c r="D22" s="91"/>
      <c r="E22" s="94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5" t="s">
        <v>47</v>
      </c>
      <c r="AF22" s="91"/>
      <c r="AG22" s="91"/>
      <c r="AH22" s="91"/>
      <c r="AI22" s="91"/>
      <c r="AJ22" s="91"/>
      <c r="AK22" s="91"/>
    </row>
    <row r="23" spans="1:37" ht="15" x14ac:dyDescent="0.2">
      <c r="A23" s="91"/>
      <c r="B23" s="91"/>
      <c r="C23" s="91"/>
      <c r="D23" s="91"/>
      <c r="E23" s="94"/>
      <c r="F23" s="91"/>
      <c r="G23" s="91"/>
      <c r="H23" s="91"/>
      <c r="I23" s="91"/>
      <c r="J23" s="91"/>
      <c r="K23" s="91"/>
      <c r="L23" s="91"/>
      <c r="M23" s="91"/>
      <c r="N23" s="91"/>
      <c r="O23" s="142" t="s">
        <v>51</v>
      </c>
      <c r="P23" s="142"/>
      <c r="Q23" s="142"/>
      <c r="R23" s="142"/>
      <c r="S23" s="142"/>
      <c r="T23" s="142"/>
      <c r="U23" s="142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3.5" thickBot="1" x14ac:dyDescent="0.25">
      <c r="A24" s="95"/>
      <c r="B24" s="91"/>
      <c r="C24" s="91"/>
      <c r="D24" s="91"/>
      <c r="E24" s="94"/>
      <c r="F24" s="91"/>
      <c r="G24" s="95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2.75" customHeight="1" x14ac:dyDescent="0.2">
      <c r="A25" s="141"/>
      <c r="B25" s="141"/>
      <c r="C25" s="141"/>
      <c r="D25" s="141"/>
      <c r="E25" s="107"/>
      <c r="F25" s="108"/>
      <c r="G25" s="141"/>
      <c r="H25" s="141"/>
      <c r="I25" s="141"/>
      <c r="J25" s="141"/>
      <c r="K25" s="91"/>
      <c r="L25" s="91"/>
      <c r="M25" s="91"/>
      <c r="N25" s="91"/>
      <c r="O25" s="127" t="str">
        <f>IF(X21="","",IF(X21&gt;Z21,N21,S21))</f>
        <v/>
      </c>
      <c r="P25" s="128"/>
      <c r="Q25" s="128"/>
      <c r="R25" s="128"/>
      <c r="S25" s="128"/>
      <c r="T25" s="128"/>
      <c r="U25" s="129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12.75" customHeight="1" x14ac:dyDescent="0.2">
      <c r="A26" s="91"/>
      <c r="B26" s="91"/>
      <c r="C26" s="91"/>
      <c r="D26" s="91"/>
      <c r="E26" s="94"/>
      <c r="F26" s="91"/>
      <c r="G26" s="91"/>
      <c r="H26" s="91"/>
      <c r="I26" s="91"/>
      <c r="J26" s="91"/>
      <c r="K26" s="91"/>
      <c r="L26" s="91"/>
      <c r="M26" s="91"/>
      <c r="N26" s="91"/>
      <c r="O26" s="130"/>
      <c r="P26" s="131"/>
      <c r="Q26" s="131"/>
      <c r="R26" s="131"/>
      <c r="S26" s="131"/>
      <c r="T26" s="131"/>
      <c r="U26" s="132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3.5" customHeight="1" thickBot="1" x14ac:dyDescent="0.25">
      <c r="A27" s="91"/>
      <c r="B27" s="91"/>
      <c r="C27" s="91"/>
      <c r="D27" s="91"/>
      <c r="E27" s="94"/>
      <c r="F27" s="91"/>
      <c r="G27" s="91"/>
      <c r="H27" s="91"/>
      <c r="I27" s="91"/>
      <c r="J27" s="91"/>
      <c r="K27" s="91"/>
      <c r="L27" s="91"/>
      <c r="M27" s="91"/>
      <c r="N27" s="91"/>
      <c r="O27" s="133"/>
      <c r="P27" s="134"/>
      <c r="Q27" s="134"/>
      <c r="R27" s="134"/>
      <c r="S27" s="134"/>
      <c r="T27" s="134"/>
      <c r="U27" s="135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x14ac:dyDescent="0.2">
      <c r="A28" s="91"/>
      <c r="B28" s="91"/>
      <c r="C28" s="91"/>
      <c r="D28" s="91"/>
      <c r="E28" s="94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x14ac:dyDescent="0.2">
      <c r="A29" s="91"/>
      <c r="B29" s="91"/>
      <c r="C29" s="91"/>
      <c r="D29" s="91"/>
      <c r="E29" s="94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x14ac:dyDescent="0.2">
      <c r="A30" s="91"/>
      <c r="B30" s="91"/>
      <c r="C30" s="91"/>
      <c r="D30" s="91"/>
      <c r="E30" s="94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x14ac:dyDescent="0.2">
      <c r="A31" s="91"/>
      <c r="B31" s="91"/>
      <c r="C31" s="91"/>
      <c r="D31" s="91"/>
      <c r="E31" s="94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x14ac:dyDescent="0.2">
      <c r="A32" s="91"/>
      <c r="B32" s="91"/>
      <c r="C32" s="91"/>
      <c r="D32" s="91"/>
      <c r="E32" s="94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x14ac:dyDescent="0.2">
      <c r="A33" s="91"/>
      <c r="B33" s="91"/>
      <c r="C33" s="91"/>
      <c r="D33" s="91"/>
      <c r="E33" s="94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x14ac:dyDescent="0.2">
      <c r="A34" s="91"/>
      <c r="B34" s="91"/>
      <c r="C34" s="91"/>
      <c r="D34" s="91"/>
      <c r="E34" s="94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x14ac:dyDescent="0.2">
      <c r="A35" s="91"/>
      <c r="B35" s="91"/>
      <c r="C35" s="91"/>
      <c r="D35" s="91"/>
      <c r="E35" s="94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x14ac:dyDescent="0.2">
      <c r="A36" s="91"/>
      <c r="B36" s="91"/>
      <c r="C36" s="91"/>
      <c r="D36" s="91"/>
      <c r="E36" s="94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</sheetData>
  <mergeCells count="42">
    <mergeCell ref="AA16:AD16"/>
    <mergeCell ref="V16:Y16"/>
    <mergeCell ref="K16:N16"/>
    <mergeCell ref="F16:I16"/>
    <mergeCell ref="O23:U23"/>
    <mergeCell ref="N21:Q21"/>
    <mergeCell ref="S21:V21"/>
    <mergeCell ref="S20:V20"/>
    <mergeCell ref="N20:Q20"/>
    <mergeCell ref="F18:AD18"/>
    <mergeCell ref="F5:AD5"/>
    <mergeCell ref="F13:AD13"/>
    <mergeCell ref="C15:D15"/>
    <mergeCell ref="AA15:AD15"/>
    <mergeCell ref="V15:Y15"/>
    <mergeCell ref="K15:N15"/>
    <mergeCell ref="F15:I15"/>
    <mergeCell ref="AA11:AD11"/>
    <mergeCell ref="AA10:AD10"/>
    <mergeCell ref="V10:Y10"/>
    <mergeCell ref="S15:T15"/>
    <mergeCell ref="V11:Y11"/>
    <mergeCell ref="F10:I10"/>
    <mergeCell ref="S7:T7"/>
    <mergeCell ref="V7:Y7"/>
    <mergeCell ref="K10:N10"/>
    <mergeCell ref="AA7:AD7"/>
    <mergeCell ref="F8:I8"/>
    <mergeCell ref="K8:N8"/>
    <mergeCell ref="AA8:AD8"/>
    <mergeCell ref="V8:Y8"/>
    <mergeCell ref="O25:U27"/>
    <mergeCell ref="C7:D7"/>
    <mergeCell ref="F7:I7"/>
    <mergeCell ref="K7:N7"/>
    <mergeCell ref="C10:D10"/>
    <mergeCell ref="J20:K20"/>
    <mergeCell ref="S10:T10"/>
    <mergeCell ref="F11:I11"/>
    <mergeCell ref="K11:N11"/>
    <mergeCell ref="A25:D25"/>
    <mergeCell ref="G25:J25"/>
  </mergeCells>
  <phoneticPr fontId="4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P19"/>
  <sheetViews>
    <sheetView zoomScale="130" zoomScaleNormal="130" workbookViewId="0">
      <selection activeCell="O1" sqref="O1:P3"/>
    </sheetView>
  </sheetViews>
  <sheetFormatPr defaultRowHeight="12.75" x14ac:dyDescent="0.2"/>
  <cols>
    <col min="16" max="16" width="14.5703125" customWidth="1"/>
  </cols>
  <sheetData>
    <row r="1" spans="1:16" ht="12.75" customHeight="1" x14ac:dyDescent="0.2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57" t="s">
        <v>52</v>
      </c>
      <c r="P1" s="158"/>
    </row>
    <row r="2" spans="1:16" ht="36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59"/>
      <c r="P2" s="160"/>
    </row>
    <row r="3" spans="1:16" ht="36" customHeight="1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1"/>
      <c r="P3" s="162"/>
    </row>
    <row r="4" spans="1:16" ht="15.75" x14ac:dyDescent="0.25">
      <c r="A4" s="165" t="str">
        <f>Poule!D11</f>
        <v>Tijd</v>
      </c>
      <c r="B4" s="165">
        <f>Poule!E11</f>
        <v>0</v>
      </c>
      <c r="C4" s="166" t="str">
        <f>Poule!G11</f>
        <v>HAL 1</v>
      </c>
      <c r="D4" s="166"/>
      <c r="E4" s="166"/>
      <c r="F4" s="166"/>
      <c r="G4" s="166"/>
      <c r="H4" s="165" t="str">
        <f>Poule!U11</f>
        <v>Uitslag</v>
      </c>
      <c r="I4" s="165"/>
      <c r="J4" s="165"/>
      <c r="K4" s="45"/>
      <c r="L4" s="167" t="str">
        <f>Poule!Y11</f>
        <v>Punten</v>
      </c>
      <c r="M4" s="167"/>
      <c r="N4" s="167"/>
    </row>
    <row r="5" spans="1:16" ht="15" x14ac:dyDescent="0.25">
      <c r="A5" s="153">
        <f>Poule!D12</f>
        <v>0.72916666666666663</v>
      </c>
      <c r="B5" s="153">
        <f>Poule!E12</f>
        <v>0</v>
      </c>
      <c r="C5" s="154" t="str">
        <f>Poule!G12</f>
        <v>PA TEAM 1</v>
      </c>
      <c r="D5" s="155">
        <f>Poule!H12</f>
        <v>0</v>
      </c>
      <c r="E5" s="33" t="str">
        <f>Poule!M12</f>
        <v>--</v>
      </c>
      <c r="F5" s="155" t="str">
        <f>Poule!N12</f>
        <v>PA TEAM 2</v>
      </c>
      <c r="G5" s="155">
        <f>Poule!O12</f>
        <v>0</v>
      </c>
      <c r="H5" s="34">
        <f>Poule!U12</f>
        <v>1</v>
      </c>
      <c r="I5" s="35" t="str">
        <f>Poule!V12</f>
        <v>--</v>
      </c>
      <c r="J5" s="34">
        <f>Poule!W12</f>
        <v>2</v>
      </c>
      <c r="L5" s="46">
        <f>Poule!Y12</f>
        <v>0</v>
      </c>
      <c r="M5" s="5"/>
      <c r="N5" s="46">
        <f>Poule!AA12</f>
        <v>3</v>
      </c>
    </row>
    <row r="6" spans="1:16" ht="15" x14ac:dyDescent="0.25">
      <c r="A6" s="153">
        <f>Poule!D13</f>
        <v>0.74722222222222223</v>
      </c>
      <c r="B6" s="153">
        <f>Poule!E13</f>
        <v>0</v>
      </c>
      <c r="C6" s="119" t="str">
        <f>Poule!G13</f>
        <v>PA TEAM 3</v>
      </c>
      <c r="D6" s="114">
        <f>Poule!H13</f>
        <v>0</v>
      </c>
      <c r="E6" s="16" t="str">
        <f>Poule!M13</f>
        <v>--</v>
      </c>
      <c r="F6" s="114" t="str">
        <f>Poule!N13</f>
        <v>PA TEAM 4</v>
      </c>
      <c r="G6" s="114">
        <f>Poule!O13</f>
        <v>0</v>
      </c>
      <c r="H6" s="9">
        <f>Poule!U13</f>
        <v>3</v>
      </c>
      <c r="I6" s="10" t="str">
        <f>Poule!V13</f>
        <v>--</v>
      </c>
      <c r="J6" s="9">
        <f>Poule!W13</f>
        <v>1</v>
      </c>
      <c r="L6" s="46">
        <f>Poule!Y13</f>
        <v>3</v>
      </c>
      <c r="M6" s="5"/>
      <c r="N6" s="46">
        <f>Poule!AA13</f>
        <v>0</v>
      </c>
    </row>
    <row r="7" spans="1:16" ht="15" x14ac:dyDescent="0.25">
      <c r="A7" s="153">
        <f>Poule!D14</f>
        <v>0.76527777777777783</v>
      </c>
      <c r="B7" s="153">
        <f>Poule!E14</f>
        <v>0</v>
      </c>
      <c r="C7" s="119" t="str">
        <f>Poule!G14</f>
        <v>PA TEAM 4</v>
      </c>
      <c r="D7" s="114">
        <f>Poule!H14</f>
        <v>0</v>
      </c>
      <c r="E7" s="16" t="str">
        <f>Poule!M14</f>
        <v>--</v>
      </c>
      <c r="F7" s="114" t="str">
        <f>Poule!N14</f>
        <v>PA TEAM 1</v>
      </c>
      <c r="G7" s="114">
        <f>Poule!O14</f>
        <v>0</v>
      </c>
      <c r="H7" s="9">
        <f>Poule!U14</f>
        <v>3</v>
      </c>
      <c r="I7" s="10" t="str">
        <f>Poule!V14</f>
        <v>--</v>
      </c>
      <c r="J7" s="9">
        <f>Poule!W14</f>
        <v>2</v>
      </c>
      <c r="L7" s="46">
        <f>Poule!Y14</f>
        <v>3</v>
      </c>
      <c r="M7" s="5"/>
      <c r="N7" s="46">
        <f>Poule!AA14</f>
        <v>0</v>
      </c>
    </row>
    <row r="8" spans="1:16" ht="15" x14ac:dyDescent="0.25">
      <c r="A8" s="153">
        <f>Poule!D15</f>
        <v>0.78333333333333333</v>
      </c>
      <c r="B8" s="153">
        <f>Poule!E15</f>
        <v>0</v>
      </c>
      <c r="C8" s="119" t="str">
        <f>Poule!G15</f>
        <v>PA TEAM 2</v>
      </c>
      <c r="D8" s="114">
        <f>Poule!H15</f>
        <v>0</v>
      </c>
      <c r="E8" s="16" t="str">
        <f>Poule!M15</f>
        <v>--</v>
      </c>
      <c r="F8" s="114" t="str">
        <f>Poule!N15</f>
        <v>PA TEAM 3</v>
      </c>
      <c r="G8" s="114">
        <f>Poule!O15</f>
        <v>0</v>
      </c>
      <c r="H8" s="9">
        <f>Poule!U15</f>
        <v>1</v>
      </c>
      <c r="I8" s="10" t="str">
        <f>Poule!V15</f>
        <v>--</v>
      </c>
      <c r="J8" s="9">
        <f>Poule!W15</f>
        <v>1</v>
      </c>
      <c r="L8" s="46">
        <f>Poule!Y15</f>
        <v>1</v>
      </c>
      <c r="M8" s="5"/>
      <c r="N8" s="46">
        <f>Poule!AA15</f>
        <v>1</v>
      </c>
    </row>
    <row r="9" spans="1:16" ht="15" x14ac:dyDescent="0.25">
      <c r="A9" s="153">
        <f>Poule!D16</f>
        <v>0.80138888888888893</v>
      </c>
      <c r="B9" s="153">
        <f>Poule!E16</f>
        <v>0</v>
      </c>
      <c r="C9" s="119" t="str">
        <f>Poule!G16</f>
        <v>PA TEAM 2</v>
      </c>
      <c r="D9" s="114">
        <f>Poule!H16</f>
        <v>0</v>
      </c>
      <c r="E9" s="16" t="str">
        <f>Poule!M16</f>
        <v>--</v>
      </c>
      <c r="F9" s="114" t="str">
        <f>Poule!N16</f>
        <v>PA TEAM 4</v>
      </c>
      <c r="G9" s="114">
        <f>Poule!O16</f>
        <v>0</v>
      </c>
      <c r="H9" s="9">
        <f>Poule!U16</f>
        <v>4</v>
      </c>
      <c r="I9" s="10" t="str">
        <f>Poule!V16</f>
        <v>--</v>
      </c>
      <c r="J9" s="9">
        <f>Poule!W16</f>
        <v>2</v>
      </c>
      <c r="L9" s="46">
        <f>Poule!Y16</f>
        <v>3</v>
      </c>
      <c r="M9" s="5"/>
      <c r="N9" s="46">
        <f>Poule!AA16</f>
        <v>0</v>
      </c>
    </row>
    <row r="10" spans="1:16" ht="15" x14ac:dyDescent="0.25">
      <c r="A10" s="153">
        <f>Poule!D17</f>
        <v>0.81944444444444453</v>
      </c>
      <c r="B10" s="153">
        <f>Poule!E17</f>
        <v>0</v>
      </c>
      <c r="C10" s="119" t="str">
        <f>Poule!G17</f>
        <v>PA TEAM 1</v>
      </c>
      <c r="D10" s="114">
        <f>Poule!H17</f>
        <v>0</v>
      </c>
      <c r="E10" s="16" t="str">
        <f>Poule!M17</f>
        <v>--</v>
      </c>
      <c r="F10" s="114" t="str">
        <f>Poule!N17</f>
        <v>PA TEAM 3</v>
      </c>
      <c r="G10" s="114">
        <f>Poule!O17</f>
        <v>0</v>
      </c>
      <c r="H10" s="9">
        <f>Poule!U17</f>
        <v>2</v>
      </c>
      <c r="I10" s="10" t="str">
        <f>Poule!V17</f>
        <v>--</v>
      </c>
      <c r="J10" s="9">
        <f>Poule!W17</f>
        <v>2</v>
      </c>
      <c r="L10" s="46">
        <f>Poule!Y17</f>
        <v>1</v>
      </c>
      <c r="M10" s="5"/>
      <c r="N10" s="46">
        <f>Poule!AA17</f>
        <v>1</v>
      </c>
    </row>
    <row r="11" spans="1:16" ht="5.25" customHeight="1" x14ac:dyDescent="0.2"/>
    <row r="12" spans="1:16" ht="5.25" customHeight="1" x14ac:dyDescent="0.2"/>
    <row r="13" spans="1:16" ht="15" customHeight="1" x14ac:dyDescent="0.2">
      <c r="A13" s="164" t="str">
        <f>Poule!A3</f>
        <v>Stand</v>
      </c>
      <c r="B13" s="168" t="str">
        <f>Poule!B5</f>
        <v>Groep 1</v>
      </c>
      <c r="C13" s="168"/>
      <c r="D13" s="168"/>
      <c r="E13" s="168"/>
      <c r="F13" s="168"/>
      <c r="G13" s="168"/>
      <c r="H13" s="156" t="str">
        <f>Poule!H5</f>
        <v>V</v>
      </c>
      <c r="I13" s="156" t="str">
        <f>Poule!I5</f>
        <v>T</v>
      </c>
      <c r="J13" s="156" t="str">
        <f>Poule!J5</f>
        <v>P</v>
      </c>
      <c r="K13" s="152" t="str">
        <f>Poule!K3</f>
        <v>Gewonnen</v>
      </c>
      <c r="L13" s="152" t="str">
        <f>Poule!L3</f>
        <v>Gelijk</v>
      </c>
      <c r="M13" s="152" t="str">
        <f>Poule!M3</f>
        <v>Verloren</v>
      </c>
      <c r="N13" s="152" t="str">
        <f>Poule!N3</f>
        <v>Saldo</v>
      </c>
    </row>
    <row r="14" spans="1:16" ht="15" customHeight="1" x14ac:dyDescent="0.2">
      <c r="A14" s="164">
        <f>Poule!A4</f>
        <v>0</v>
      </c>
      <c r="B14" s="168"/>
      <c r="C14" s="168"/>
      <c r="D14" s="168"/>
      <c r="E14" s="168"/>
      <c r="F14" s="168"/>
      <c r="G14" s="168"/>
      <c r="H14" s="156"/>
      <c r="I14" s="156"/>
      <c r="J14" s="156"/>
      <c r="K14" s="152">
        <f>Poule!K4</f>
        <v>0</v>
      </c>
      <c r="L14" s="152">
        <f>Poule!L4</f>
        <v>0</v>
      </c>
      <c r="M14" s="152">
        <f>Poule!M4</f>
        <v>0</v>
      </c>
      <c r="N14" s="152">
        <f>Poule!N4</f>
        <v>0</v>
      </c>
    </row>
    <row r="15" spans="1:16" ht="34.5" customHeight="1" x14ac:dyDescent="0.2">
      <c r="A15" s="164">
        <f>Poule!A5</f>
        <v>0</v>
      </c>
      <c r="B15" s="168"/>
      <c r="C15" s="168"/>
      <c r="D15" s="168"/>
      <c r="E15" s="168"/>
      <c r="F15" s="168"/>
      <c r="G15" s="168"/>
      <c r="H15" s="156"/>
      <c r="I15" s="156"/>
      <c r="J15" s="156"/>
      <c r="K15" s="152">
        <f>Poule!K5</f>
        <v>0</v>
      </c>
      <c r="L15" s="152">
        <f>Poule!L5</f>
        <v>0</v>
      </c>
      <c r="M15" s="152">
        <f>Poule!M5</f>
        <v>0</v>
      </c>
      <c r="N15" s="152">
        <f>Poule!N5</f>
        <v>0</v>
      </c>
    </row>
    <row r="16" spans="1:16" ht="14.25" x14ac:dyDescent="0.2">
      <c r="A16" s="42">
        <f ca="1">Poule!A6</f>
        <v>4</v>
      </c>
      <c r="B16" s="151" t="str">
        <f>Poule!B6</f>
        <v>PA TEAM 1</v>
      </c>
      <c r="C16" s="151">
        <f>Poule!C6</f>
        <v>0</v>
      </c>
      <c r="D16" s="151">
        <f>Poule!D6</f>
        <v>0</v>
      </c>
      <c r="E16" s="151">
        <f>Poule!E6</f>
        <v>0</v>
      </c>
      <c r="F16" s="151">
        <f>Poule!F6</f>
        <v>0</v>
      </c>
      <c r="G16" s="151">
        <f>Poule!G6</f>
        <v>0</v>
      </c>
      <c r="H16" s="34">
        <f ca="1">Poule!H6</f>
        <v>5</v>
      </c>
      <c r="I16" s="34">
        <f ca="1">Poule!I6</f>
        <v>7</v>
      </c>
      <c r="J16" s="43">
        <f ca="1">Poule!J6</f>
        <v>0.99799999999999989</v>
      </c>
      <c r="K16" s="36">
        <f>Poule!K6</f>
        <v>0</v>
      </c>
      <c r="L16" s="36">
        <f>Poule!L6</f>
        <v>1</v>
      </c>
      <c r="M16" s="36">
        <f>Poule!M6</f>
        <v>2</v>
      </c>
      <c r="N16" s="37">
        <f ca="1">Poule!N6</f>
        <v>-2</v>
      </c>
    </row>
    <row r="17" spans="1:14" ht="14.25" x14ac:dyDescent="0.2">
      <c r="A17" s="41">
        <f ca="1">Poule!A7</f>
        <v>1</v>
      </c>
      <c r="B17" s="151" t="str">
        <f>Poule!B7</f>
        <v>PA TEAM 2</v>
      </c>
      <c r="C17" s="151">
        <f>Poule!C7</f>
        <v>0</v>
      </c>
      <c r="D17" s="151">
        <f>Poule!D7</f>
        <v>0</v>
      </c>
      <c r="E17" s="151">
        <f>Poule!E7</f>
        <v>0</v>
      </c>
      <c r="F17" s="151">
        <f>Poule!F7</f>
        <v>0</v>
      </c>
      <c r="G17" s="151">
        <f>Poule!G7</f>
        <v>0</v>
      </c>
      <c r="H17" s="9">
        <f ca="1">Poule!H7</f>
        <v>7</v>
      </c>
      <c r="I17" s="9">
        <f ca="1">Poule!I7</f>
        <v>4</v>
      </c>
      <c r="J17" s="44">
        <f ca="1">Poule!J7</f>
        <v>7.0030000000000001</v>
      </c>
      <c r="K17" s="29">
        <f>Poule!K7</f>
        <v>2</v>
      </c>
      <c r="L17" s="29">
        <f>Poule!L7</f>
        <v>1</v>
      </c>
      <c r="M17" s="29">
        <f>Poule!M7</f>
        <v>0</v>
      </c>
      <c r="N17" s="38">
        <f ca="1">Poule!N7</f>
        <v>3</v>
      </c>
    </row>
    <row r="18" spans="1:14" ht="14.25" x14ac:dyDescent="0.2">
      <c r="A18" s="41">
        <f ca="1">Poule!A8</f>
        <v>2</v>
      </c>
      <c r="B18" s="151" t="str">
        <f>Poule!B8</f>
        <v>PA TEAM 3</v>
      </c>
      <c r="C18" s="151">
        <f>Poule!C8</f>
        <v>0</v>
      </c>
      <c r="D18" s="151">
        <f>Poule!D8</f>
        <v>0</v>
      </c>
      <c r="E18" s="151">
        <f>Poule!E8</f>
        <v>0</v>
      </c>
      <c r="F18" s="151">
        <f>Poule!F8</f>
        <v>0</v>
      </c>
      <c r="G18" s="151">
        <f>Poule!G8</f>
        <v>0</v>
      </c>
      <c r="H18" s="9">
        <f ca="1">Poule!H8</f>
        <v>6</v>
      </c>
      <c r="I18" s="9">
        <f ca="1">Poule!I8</f>
        <v>4</v>
      </c>
      <c r="J18" s="44">
        <f ca="1">Poule!J8</f>
        <v>5.0020000000000007</v>
      </c>
      <c r="K18" s="29">
        <f>Poule!K8</f>
        <v>1</v>
      </c>
      <c r="L18" s="29">
        <f>Poule!L8</f>
        <v>2</v>
      </c>
      <c r="M18" s="29">
        <f>Poule!M8</f>
        <v>0</v>
      </c>
      <c r="N18" s="38">
        <f ca="1">Poule!N8</f>
        <v>2</v>
      </c>
    </row>
    <row r="19" spans="1:14" ht="14.25" x14ac:dyDescent="0.2">
      <c r="A19" s="41">
        <f ca="1">Poule!A9</f>
        <v>3</v>
      </c>
      <c r="B19" s="151" t="str">
        <f>Poule!B9</f>
        <v>PA TEAM 4</v>
      </c>
      <c r="C19" s="151">
        <f>Poule!C9</f>
        <v>0</v>
      </c>
      <c r="D19" s="151">
        <f>Poule!D9</f>
        <v>0</v>
      </c>
      <c r="E19" s="151">
        <f>Poule!E9</f>
        <v>0</v>
      </c>
      <c r="F19" s="151">
        <f>Poule!F9</f>
        <v>0</v>
      </c>
      <c r="G19" s="151">
        <f>Poule!G9</f>
        <v>0</v>
      </c>
      <c r="H19" s="9">
        <f ca="1">Poule!H9</f>
        <v>6</v>
      </c>
      <c r="I19" s="9">
        <f ca="1">Poule!I9</f>
        <v>9</v>
      </c>
      <c r="J19" s="44">
        <f ca="1">Poule!J9</f>
        <v>2.9969999999999999</v>
      </c>
      <c r="K19" s="29">
        <f>Poule!K9</f>
        <v>1</v>
      </c>
      <c r="L19" s="29">
        <f>Poule!L9</f>
        <v>0</v>
      </c>
      <c r="M19" s="29">
        <f>Poule!M9</f>
        <v>2</v>
      </c>
      <c r="N19" s="38">
        <f ca="1">Poule!N9</f>
        <v>-3</v>
      </c>
    </row>
  </sheetData>
  <mergeCells count="37">
    <mergeCell ref="O1:P3"/>
    <mergeCell ref="A1:N3"/>
    <mergeCell ref="B17:G17"/>
    <mergeCell ref="B18:G18"/>
    <mergeCell ref="B19:G19"/>
    <mergeCell ref="A13:A15"/>
    <mergeCell ref="A4:B4"/>
    <mergeCell ref="C4:G4"/>
    <mergeCell ref="H4:J4"/>
    <mergeCell ref="C8:D8"/>
    <mergeCell ref="F8:G8"/>
    <mergeCell ref="A7:B7"/>
    <mergeCell ref="A8:B8"/>
    <mergeCell ref="L4:N4"/>
    <mergeCell ref="B13:G15"/>
    <mergeCell ref="H13:H15"/>
    <mergeCell ref="I13:I15"/>
    <mergeCell ref="J13:J15"/>
    <mergeCell ref="L13:L15"/>
    <mergeCell ref="M13:M15"/>
    <mergeCell ref="N13:N15"/>
    <mergeCell ref="B16:G16"/>
    <mergeCell ref="K13:K15"/>
    <mergeCell ref="C10:D10"/>
    <mergeCell ref="F10:G10"/>
    <mergeCell ref="A5:B5"/>
    <mergeCell ref="A6:B6"/>
    <mergeCell ref="C6:D6"/>
    <mergeCell ref="C5:D5"/>
    <mergeCell ref="F5:G5"/>
    <mergeCell ref="F6:G6"/>
    <mergeCell ref="A9:B9"/>
    <mergeCell ref="A10:B10"/>
    <mergeCell ref="C7:D7"/>
    <mergeCell ref="F7:G7"/>
    <mergeCell ref="C9:D9"/>
    <mergeCell ref="F9:G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20"/>
  <sheetViews>
    <sheetView zoomScale="130" zoomScaleNormal="130" workbookViewId="0">
      <selection activeCell="M1" sqref="M1:N3"/>
    </sheetView>
  </sheetViews>
  <sheetFormatPr defaultRowHeight="12.75" x14ac:dyDescent="0.2"/>
  <cols>
    <col min="3" max="3" width="17" bestFit="1" customWidth="1"/>
    <col min="5" max="5" width="24.85546875" customWidth="1"/>
    <col min="12" max="12" width="8" customWidth="1"/>
    <col min="14" max="14" width="15.7109375" customWidth="1"/>
  </cols>
  <sheetData>
    <row r="1" spans="1:14" ht="12.75" customHeight="1" x14ac:dyDescent="0.2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9"/>
      <c r="M1" s="157" t="s">
        <v>52</v>
      </c>
      <c r="N1" s="158"/>
    </row>
    <row r="2" spans="1:14" ht="12.75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9"/>
      <c r="M2" s="159"/>
      <c r="N2" s="160"/>
    </row>
    <row r="3" spans="1:14" ht="58.5" customHeight="1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9"/>
      <c r="M3" s="161"/>
      <c r="N3" s="162"/>
    </row>
    <row r="4" spans="1:14" ht="15.75" x14ac:dyDescent="0.25">
      <c r="A4" s="165" t="str">
        <f>Poule!AC11</f>
        <v>Tijd</v>
      </c>
      <c r="B4" s="165"/>
      <c r="C4" s="166" t="str">
        <f>Poule!AF11</f>
        <v>HAL 2</v>
      </c>
      <c r="D4" s="166"/>
      <c r="E4" s="166"/>
      <c r="F4" s="170" t="str">
        <f>Poule!AT11</f>
        <v>Uitslag</v>
      </c>
      <c r="G4" s="171"/>
      <c r="H4" s="172"/>
      <c r="I4" s="47"/>
      <c r="J4" s="167" t="str">
        <f>Poule!AX11</f>
        <v>Punten</v>
      </c>
      <c r="K4" s="167"/>
      <c r="L4" s="167"/>
    </row>
    <row r="5" spans="1:14" ht="15" x14ac:dyDescent="0.25">
      <c r="A5" s="153">
        <f>Poule!AC12</f>
        <v>0.72916666666666663</v>
      </c>
      <c r="B5" s="153">
        <f>Poule!AD12</f>
        <v>0</v>
      </c>
      <c r="C5" s="32" t="str">
        <f>Poule!AF12</f>
        <v>PB TEAM 1</v>
      </c>
      <c r="D5" s="18" t="str">
        <f>Poule!AL12</f>
        <v>--</v>
      </c>
      <c r="E5" s="31" t="str">
        <f>Poule!AM12</f>
        <v>PB TEAM 2</v>
      </c>
      <c r="F5" s="9">
        <f>Poule!AT12</f>
        <v>1</v>
      </c>
      <c r="G5" s="10" t="str">
        <f>Poule!AU12</f>
        <v>--</v>
      </c>
      <c r="H5" s="9">
        <f>Poule!AV12</f>
        <v>0</v>
      </c>
      <c r="I5" s="5"/>
      <c r="J5" s="46">
        <f>Poule!AX12</f>
        <v>3</v>
      </c>
      <c r="K5" s="5"/>
      <c r="L5" s="46">
        <f>Poule!AZ12</f>
        <v>0</v>
      </c>
    </row>
    <row r="6" spans="1:14" ht="15" x14ac:dyDescent="0.25">
      <c r="A6" s="153">
        <f>Poule!AC13</f>
        <v>0.74722222222222223</v>
      </c>
      <c r="B6" s="153">
        <f>Poule!AD13</f>
        <v>0</v>
      </c>
      <c r="C6" s="32" t="str">
        <f>Poule!AF13</f>
        <v>PB TEAM 3</v>
      </c>
      <c r="D6" s="18" t="str">
        <f>Poule!AL13</f>
        <v>--</v>
      </c>
      <c r="E6" s="31" t="str">
        <f>Poule!AM13</f>
        <v>PB TEAM 4</v>
      </c>
      <c r="F6" s="9">
        <f>Poule!AT13</f>
        <v>1</v>
      </c>
      <c r="G6" s="10" t="str">
        <f>Poule!AU13</f>
        <v>--</v>
      </c>
      <c r="H6" s="9">
        <f>Poule!AV13</f>
        <v>0</v>
      </c>
      <c r="I6" s="2"/>
      <c r="J6" s="46">
        <f>Poule!AX13</f>
        <v>3</v>
      </c>
      <c r="K6" s="5"/>
      <c r="L6" s="46">
        <f>Poule!AZ13</f>
        <v>0</v>
      </c>
    </row>
    <row r="7" spans="1:14" ht="15" x14ac:dyDescent="0.25">
      <c r="A7" s="153">
        <f>Poule!AC14</f>
        <v>0.76527777777777783</v>
      </c>
      <c r="B7" s="153">
        <f>Poule!AD14</f>
        <v>0</v>
      </c>
      <c r="C7" s="32" t="str">
        <f>Poule!AF14</f>
        <v>PB TEAM 4</v>
      </c>
      <c r="D7" s="18" t="str">
        <f>Poule!AL14</f>
        <v>--</v>
      </c>
      <c r="E7" s="31" t="str">
        <f>Poule!AM14</f>
        <v>PB TEAM 1</v>
      </c>
      <c r="F7" s="9">
        <f>Poule!AT14</f>
        <v>1</v>
      </c>
      <c r="G7" s="10" t="str">
        <f>Poule!AU14</f>
        <v>--</v>
      </c>
      <c r="H7" s="9">
        <f>Poule!AV14</f>
        <v>1</v>
      </c>
      <c r="I7" s="2"/>
      <c r="J7" s="46">
        <f>Poule!AX14</f>
        <v>1</v>
      </c>
      <c r="K7" s="5"/>
      <c r="L7" s="46">
        <f>Poule!AZ14</f>
        <v>1</v>
      </c>
    </row>
    <row r="8" spans="1:14" ht="15" x14ac:dyDescent="0.25">
      <c r="A8" s="153">
        <f>Poule!AC15</f>
        <v>0.78333333333333333</v>
      </c>
      <c r="B8" s="153">
        <f>Poule!AD15</f>
        <v>0</v>
      </c>
      <c r="C8" s="32" t="str">
        <f>Poule!AF15</f>
        <v>PB TEAM 2</v>
      </c>
      <c r="D8" s="18" t="str">
        <f>Poule!AL15</f>
        <v>--</v>
      </c>
      <c r="E8" s="31" t="str">
        <f>Poule!AM15</f>
        <v>PB TEAM 3</v>
      </c>
      <c r="F8" s="9">
        <f>Poule!AT15</f>
        <v>1</v>
      </c>
      <c r="G8" s="10" t="str">
        <f>Poule!AU15</f>
        <v>--</v>
      </c>
      <c r="H8" s="9">
        <f>Poule!AV15</f>
        <v>2</v>
      </c>
      <c r="I8" s="2"/>
      <c r="J8" s="46">
        <f>Poule!AX15</f>
        <v>0</v>
      </c>
      <c r="K8" s="5"/>
      <c r="L8" s="46">
        <f>Poule!AZ15</f>
        <v>3</v>
      </c>
    </row>
    <row r="9" spans="1:14" ht="15" x14ac:dyDescent="0.25">
      <c r="A9" s="153">
        <f>Poule!AC16</f>
        <v>0.80138888888888893</v>
      </c>
      <c r="B9" s="153">
        <f>Poule!AD16</f>
        <v>0</v>
      </c>
      <c r="C9" s="32" t="str">
        <f>Poule!AF16</f>
        <v>PB TEAM 1</v>
      </c>
      <c r="D9" s="18" t="str">
        <f>Poule!AL16</f>
        <v>--</v>
      </c>
      <c r="E9" s="31" t="str">
        <f>Poule!AM16</f>
        <v>PB TEAM 3</v>
      </c>
      <c r="F9" s="9">
        <f>Poule!AT16</f>
        <v>1</v>
      </c>
      <c r="G9" s="10" t="str">
        <f>Poule!AU16</f>
        <v>--</v>
      </c>
      <c r="H9" s="9">
        <f>Poule!AV16</f>
        <v>1</v>
      </c>
      <c r="I9" s="2"/>
      <c r="J9" s="46">
        <f>Poule!AX16</f>
        <v>1</v>
      </c>
      <c r="K9" s="5"/>
      <c r="L9" s="46">
        <f>Poule!AZ16</f>
        <v>1</v>
      </c>
    </row>
    <row r="10" spans="1:14" ht="15" x14ac:dyDescent="0.25">
      <c r="A10" s="153">
        <f>Poule!AC17</f>
        <v>0.81944444444444453</v>
      </c>
      <c r="B10" s="153">
        <f>Poule!AD17</f>
        <v>0</v>
      </c>
      <c r="C10" s="32" t="str">
        <f>Poule!AF17</f>
        <v>PB TEAM 2</v>
      </c>
      <c r="D10" s="18" t="str">
        <f>Poule!AL17</f>
        <v>--</v>
      </c>
      <c r="E10" s="31" t="str">
        <f>Poule!AM17</f>
        <v>PB TEAM 4</v>
      </c>
      <c r="F10" s="9">
        <f>Poule!AT17</f>
        <v>4</v>
      </c>
      <c r="G10" s="10" t="str">
        <f>Poule!AU17</f>
        <v>--</v>
      </c>
      <c r="H10" s="9">
        <f>Poule!AV17</f>
        <v>0</v>
      </c>
      <c r="I10" s="2"/>
      <c r="J10" s="46">
        <f>Poule!AX17</f>
        <v>3</v>
      </c>
      <c r="K10" s="5"/>
      <c r="L10" s="46">
        <f>Poule!AZ17</f>
        <v>0</v>
      </c>
    </row>
    <row r="12" spans="1:14" ht="15" customHeight="1" x14ac:dyDescent="0.2"/>
    <row r="13" spans="1:14" ht="2.25" customHeight="1" x14ac:dyDescent="0.2"/>
    <row r="14" spans="1:14" x14ac:dyDescent="0.2">
      <c r="A14" s="152" t="str">
        <f>Poule!O3</f>
        <v>Stand</v>
      </c>
      <c r="B14" s="168" t="str">
        <f>Poule!P5</f>
        <v>Groep 2</v>
      </c>
      <c r="C14" s="168"/>
      <c r="D14" s="168"/>
      <c r="E14" s="168"/>
      <c r="F14" s="156" t="str">
        <f>Poule!W5</f>
        <v>V</v>
      </c>
      <c r="G14" s="156" t="str">
        <f>Poule!X5</f>
        <v>T</v>
      </c>
      <c r="H14" s="156" t="str">
        <f>Poule!Y5</f>
        <v>P</v>
      </c>
      <c r="I14" s="152" t="str">
        <f>Poule!Z3</f>
        <v>Gewonnen</v>
      </c>
      <c r="J14" s="152" t="str">
        <f>Poule!AA3</f>
        <v>Gelijk</v>
      </c>
      <c r="K14" s="152" t="str">
        <f>Poule!AB3</f>
        <v>Verloren</v>
      </c>
      <c r="L14" s="152" t="str">
        <f>Poule!AC3</f>
        <v>Saldo</v>
      </c>
    </row>
    <row r="15" spans="1:14" x14ac:dyDescent="0.2">
      <c r="A15" s="152">
        <f>Poule!O4</f>
        <v>0</v>
      </c>
      <c r="B15" s="168"/>
      <c r="C15" s="168"/>
      <c r="D15" s="168"/>
      <c r="E15" s="168"/>
      <c r="F15" s="156"/>
      <c r="G15" s="156"/>
      <c r="H15" s="156"/>
      <c r="I15" s="152">
        <f>Poule!Z4</f>
        <v>0</v>
      </c>
      <c r="J15" s="152">
        <f>Poule!AA4</f>
        <v>0</v>
      </c>
      <c r="K15" s="152">
        <f>Poule!AB4</f>
        <v>0</v>
      </c>
      <c r="L15" s="152">
        <f>Poule!AC4</f>
        <v>0</v>
      </c>
    </row>
    <row r="16" spans="1:14" ht="36.75" customHeight="1" x14ac:dyDescent="0.2">
      <c r="A16" s="152">
        <f>Poule!O5</f>
        <v>0</v>
      </c>
      <c r="B16" s="168"/>
      <c r="C16" s="168"/>
      <c r="D16" s="168"/>
      <c r="E16" s="168"/>
      <c r="F16" s="156"/>
      <c r="G16" s="156"/>
      <c r="H16" s="156"/>
      <c r="I16" s="152">
        <f>Poule!Z5</f>
        <v>0</v>
      </c>
      <c r="J16" s="152">
        <f>Poule!AA5</f>
        <v>0</v>
      </c>
      <c r="K16" s="152">
        <f>Poule!AB5</f>
        <v>0</v>
      </c>
      <c r="L16" s="152">
        <f>Poule!AC5</f>
        <v>0</v>
      </c>
    </row>
    <row r="17" spans="1:12" ht="14.25" x14ac:dyDescent="0.2">
      <c r="A17" s="42">
        <f ca="1">Poule!O6</f>
        <v>2</v>
      </c>
      <c r="B17" s="151" t="str">
        <f>Poule!P6</f>
        <v>PB TEAM 1</v>
      </c>
      <c r="C17" s="151"/>
      <c r="D17" s="151"/>
      <c r="E17" s="151"/>
      <c r="F17" s="34">
        <f ca="1">Poule!W6</f>
        <v>3</v>
      </c>
      <c r="G17" s="34">
        <f ca="1">Poule!X6</f>
        <v>2</v>
      </c>
      <c r="H17" s="43">
        <f ca="1">Poule!Y6</f>
        <v>5.0010000000000003</v>
      </c>
      <c r="I17" s="36">
        <f>Poule!Z6</f>
        <v>1</v>
      </c>
      <c r="J17" s="36">
        <f>Poule!AA6</f>
        <v>2</v>
      </c>
      <c r="K17" s="36">
        <f>Poule!AB6</f>
        <v>0</v>
      </c>
      <c r="L17" s="37">
        <f ca="1">Poule!AC6</f>
        <v>1</v>
      </c>
    </row>
    <row r="18" spans="1:12" ht="14.25" x14ac:dyDescent="0.2">
      <c r="A18" s="41">
        <f ca="1">Poule!O7</f>
        <v>3</v>
      </c>
      <c r="B18" s="151" t="str">
        <f>Poule!P7</f>
        <v>PB TEAM 2</v>
      </c>
      <c r="C18" s="151"/>
      <c r="D18" s="151"/>
      <c r="E18" s="151"/>
      <c r="F18" s="9">
        <f ca="1">Poule!W7</f>
        <v>5</v>
      </c>
      <c r="G18" s="9">
        <f ca="1">Poule!X7</f>
        <v>3</v>
      </c>
      <c r="H18" s="44">
        <f ca="1">Poule!Y7</f>
        <v>3.0019999999999998</v>
      </c>
      <c r="I18" s="29">
        <f>Poule!Z7</f>
        <v>1</v>
      </c>
      <c r="J18" s="29">
        <f>Poule!AA7</f>
        <v>0</v>
      </c>
      <c r="K18" s="29">
        <f>Poule!AB7</f>
        <v>2</v>
      </c>
      <c r="L18" s="38">
        <f ca="1">Poule!AC7</f>
        <v>2</v>
      </c>
    </row>
    <row r="19" spans="1:12" ht="14.25" x14ac:dyDescent="0.2">
      <c r="A19" s="41">
        <f ca="1">Poule!O8</f>
        <v>1</v>
      </c>
      <c r="B19" s="151" t="str">
        <f>Poule!P8</f>
        <v>PB TEAM 3</v>
      </c>
      <c r="C19" s="151"/>
      <c r="D19" s="151"/>
      <c r="E19" s="151"/>
      <c r="F19" s="9">
        <f ca="1">Poule!W8</f>
        <v>4</v>
      </c>
      <c r="G19" s="9">
        <f ca="1">Poule!X8</f>
        <v>2</v>
      </c>
      <c r="H19" s="44">
        <f ca="1">Poule!Y8</f>
        <v>7.0019999999999998</v>
      </c>
      <c r="I19" s="29">
        <f>Poule!Z8</f>
        <v>2</v>
      </c>
      <c r="J19" s="29">
        <f>Poule!AA8</f>
        <v>1</v>
      </c>
      <c r="K19" s="29">
        <f>Poule!AB8</f>
        <v>0</v>
      </c>
      <c r="L19" s="38">
        <f ca="1">Poule!AC8</f>
        <v>2</v>
      </c>
    </row>
    <row r="20" spans="1:12" ht="14.25" x14ac:dyDescent="0.2">
      <c r="A20" s="41">
        <f ca="1">Poule!O9</f>
        <v>4</v>
      </c>
      <c r="B20" s="151" t="str">
        <f>Poule!P9</f>
        <v>PB TEAM 4</v>
      </c>
      <c r="C20" s="151"/>
      <c r="D20" s="151"/>
      <c r="E20" s="151"/>
      <c r="F20" s="9">
        <f ca="1">Poule!W9</f>
        <v>1</v>
      </c>
      <c r="G20" s="9">
        <f ca="1">Poule!X9</f>
        <v>6</v>
      </c>
      <c r="H20" s="44">
        <f ca="1">Poule!Y9</f>
        <v>0.99499999999999988</v>
      </c>
      <c r="I20" s="29">
        <f>Poule!Z9</f>
        <v>0</v>
      </c>
      <c r="J20" s="29">
        <f>Poule!AA9</f>
        <v>1</v>
      </c>
      <c r="K20" s="29">
        <f>Poule!AB9</f>
        <v>2</v>
      </c>
      <c r="L20" s="38">
        <f ca="1">Poule!AC9</f>
        <v>-5</v>
      </c>
    </row>
  </sheetData>
  <mergeCells count="25">
    <mergeCell ref="M1:N3"/>
    <mergeCell ref="B17:E17"/>
    <mergeCell ref="B18:E18"/>
    <mergeCell ref="B19:E19"/>
    <mergeCell ref="A1:L3"/>
    <mergeCell ref="F4:H4"/>
    <mergeCell ref="J4:L4"/>
    <mergeCell ref="A4:B4"/>
    <mergeCell ref="C4:E4"/>
    <mergeCell ref="A10:B10"/>
    <mergeCell ref="A7:B7"/>
    <mergeCell ref="I14:I16"/>
    <mergeCell ref="J14:J16"/>
    <mergeCell ref="K14:K16"/>
    <mergeCell ref="H14:H16"/>
    <mergeCell ref="G14:G16"/>
    <mergeCell ref="B20:E20"/>
    <mergeCell ref="A8:B8"/>
    <mergeCell ref="A9:B9"/>
    <mergeCell ref="L14:L16"/>
    <mergeCell ref="A5:B5"/>
    <mergeCell ref="A6:B6"/>
    <mergeCell ref="A14:A16"/>
    <mergeCell ref="B14:E16"/>
    <mergeCell ref="F14:F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N19"/>
  <sheetViews>
    <sheetView zoomScale="145" zoomScaleNormal="145" workbookViewId="0">
      <selection activeCell="C25" sqref="C25"/>
    </sheetView>
  </sheetViews>
  <sheetFormatPr defaultRowHeight="12.75" x14ac:dyDescent="0.2"/>
  <cols>
    <col min="3" max="3" width="21.42578125" customWidth="1"/>
    <col min="4" max="4" width="6.85546875" customWidth="1"/>
    <col min="5" max="5" width="17.85546875" customWidth="1"/>
    <col min="6" max="6" width="6.85546875" customWidth="1"/>
    <col min="7" max="7" width="6.42578125" customWidth="1"/>
    <col min="14" max="14" width="15" customWidth="1"/>
  </cols>
  <sheetData>
    <row r="1" spans="1:14" ht="12.75" customHeight="1" x14ac:dyDescent="0.2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57" t="s">
        <v>52</v>
      </c>
      <c r="N1" s="158"/>
    </row>
    <row r="2" spans="1:14" ht="12.75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9"/>
      <c r="N2" s="160"/>
    </row>
    <row r="3" spans="1:14" ht="52.5" customHeight="1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1"/>
      <c r="N3" s="162"/>
    </row>
    <row r="4" spans="1:14" ht="15.75" x14ac:dyDescent="0.25">
      <c r="A4" s="165" t="str">
        <f>Poule!D19</f>
        <v>Tijd</v>
      </c>
      <c r="B4" s="165">
        <f>Poule!E19</f>
        <v>0</v>
      </c>
      <c r="C4" s="166" t="str">
        <f>Poule!G19</f>
        <v>HAL 1</v>
      </c>
      <c r="D4" s="166"/>
      <c r="E4" s="166"/>
      <c r="F4" s="170" t="str">
        <f>Poule!U19</f>
        <v>Uitslag</v>
      </c>
      <c r="G4" s="171">
        <f>Poule!V19</f>
        <v>0</v>
      </c>
      <c r="H4" s="172">
        <f>Poule!W19</f>
        <v>0</v>
      </c>
      <c r="I4" s="47"/>
      <c r="J4" s="167" t="str">
        <f>Poule!Y19</f>
        <v>Punten</v>
      </c>
      <c r="K4" s="167"/>
      <c r="L4" s="167"/>
    </row>
    <row r="5" spans="1:14" ht="15" x14ac:dyDescent="0.25">
      <c r="A5" s="153">
        <f>Poule!D20</f>
        <v>0.73819444444444438</v>
      </c>
      <c r="B5" s="153">
        <f>Poule!E20</f>
        <v>0</v>
      </c>
      <c r="C5" s="39" t="str">
        <f>Poule!G20</f>
        <v>PC TEAM 1</v>
      </c>
      <c r="D5" s="16" t="str">
        <f>Poule!M20</f>
        <v>--</v>
      </c>
      <c r="E5" s="40" t="str">
        <f>Poule!N20</f>
        <v>PC TEAM 2</v>
      </c>
      <c r="F5" s="9">
        <f>Poule!U20</f>
        <v>1</v>
      </c>
      <c r="G5" s="10" t="str">
        <f>Poule!V20</f>
        <v>--</v>
      </c>
      <c r="H5" s="9">
        <f>Poule!W20</f>
        <v>2</v>
      </c>
      <c r="I5" s="5"/>
      <c r="J5" s="46">
        <f>Poule!Y20</f>
        <v>0</v>
      </c>
      <c r="K5" s="5"/>
      <c r="L5" s="46">
        <f>Poule!AA20</f>
        <v>3</v>
      </c>
    </row>
    <row r="6" spans="1:14" ht="15" x14ac:dyDescent="0.25">
      <c r="A6" s="153">
        <f>Poule!D21</f>
        <v>0.75624999999999998</v>
      </c>
      <c r="B6" s="153">
        <f>Poule!E21</f>
        <v>0</v>
      </c>
      <c r="C6" s="39" t="str">
        <f>Poule!G21</f>
        <v>PC TEAM 3</v>
      </c>
      <c r="D6" s="16" t="str">
        <f>Poule!M21</f>
        <v>--</v>
      </c>
      <c r="E6" s="40" t="str">
        <f>Poule!N21</f>
        <v>PC TEAM 4</v>
      </c>
      <c r="F6" s="9">
        <f>Poule!U21</f>
        <v>3</v>
      </c>
      <c r="G6" s="10" t="str">
        <f>Poule!V21</f>
        <v>--</v>
      </c>
      <c r="H6" s="9">
        <f>Poule!W21</f>
        <v>2</v>
      </c>
      <c r="I6" s="2"/>
      <c r="J6" s="46">
        <f>Poule!Y21</f>
        <v>3</v>
      </c>
      <c r="K6" s="5"/>
      <c r="L6" s="46">
        <f>Poule!AA21</f>
        <v>0</v>
      </c>
    </row>
    <row r="7" spans="1:14" ht="15" x14ac:dyDescent="0.25">
      <c r="A7" s="153">
        <f>Poule!D22</f>
        <v>0.77430555555555547</v>
      </c>
      <c r="B7" s="153">
        <f>Poule!E22</f>
        <v>0</v>
      </c>
      <c r="C7" s="39" t="str">
        <f>Poule!G22</f>
        <v>PC TEAM 4</v>
      </c>
      <c r="D7" s="16" t="str">
        <f>Poule!M22</f>
        <v>--</v>
      </c>
      <c r="E7" s="40" t="str">
        <f>Poule!N22</f>
        <v>PC TEAM 1</v>
      </c>
      <c r="F7" s="9">
        <f>Poule!U22</f>
        <v>3</v>
      </c>
      <c r="G7" s="10" t="str">
        <f>Poule!V22</f>
        <v>--</v>
      </c>
      <c r="H7" s="9">
        <f>Poule!W22</f>
        <v>1</v>
      </c>
      <c r="I7" s="2"/>
      <c r="J7" s="46">
        <f>Poule!Y22</f>
        <v>3</v>
      </c>
      <c r="K7" s="5"/>
      <c r="L7" s="46">
        <f>Poule!AA22</f>
        <v>0</v>
      </c>
    </row>
    <row r="8" spans="1:14" ht="15" x14ac:dyDescent="0.25">
      <c r="A8" s="153">
        <f>Poule!D23</f>
        <v>0.79236111111111107</v>
      </c>
      <c r="B8" s="153">
        <f>Poule!E23</f>
        <v>0</v>
      </c>
      <c r="C8" s="39" t="str">
        <f>Poule!G23</f>
        <v>PC TEAM 2</v>
      </c>
      <c r="D8" s="16" t="str">
        <f>Poule!M23</f>
        <v>--</v>
      </c>
      <c r="E8" s="40" t="str">
        <f>Poule!N23</f>
        <v>PC TEAM 3</v>
      </c>
      <c r="F8" s="9">
        <f>Poule!U23</f>
        <v>2</v>
      </c>
      <c r="G8" s="10" t="str">
        <f>Poule!V23</f>
        <v>--</v>
      </c>
      <c r="H8" s="9">
        <f>Poule!W23</f>
        <v>1</v>
      </c>
      <c r="I8" s="2"/>
      <c r="J8" s="46">
        <f>Poule!Y23</f>
        <v>3</v>
      </c>
      <c r="K8" s="5"/>
      <c r="L8" s="46">
        <f>Poule!AA23</f>
        <v>0</v>
      </c>
    </row>
    <row r="9" spans="1:14" ht="15" x14ac:dyDescent="0.25">
      <c r="A9" s="153">
        <f>Poule!D24</f>
        <v>0.81041666666666667</v>
      </c>
      <c r="B9" s="153">
        <f>Poule!E24</f>
        <v>0</v>
      </c>
      <c r="C9" s="39" t="str">
        <f>Poule!G24</f>
        <v>PC TEAM 1</v>
      </c>
      <c r="D9" s="16" t="str">
        <f>Poule!M24</f>
        <v>--</v>
      </c>
      <c r="E9" s="40" t="str">
        <f>Poule!N24</f>
        <v>PC TEAM 3</v>
      </c>
      <c r="F9" s="9">
        <f>Poule!U24</f>
        <v>1</v>
      </c>
      <c r="G9" s="10" t="str">
        <f>Poule!V24</f>
        <v>--</v>
      </c>
      <c r="H9" s="9">
        <f>Poule!W24</f>
        <v>0</v>
      </c>
      <c r="I9" s="2"/>
      <c r="J9" s="46">
        <f>Poule!Y24</f>
        <v>3</v>
      </c>
      <c r="K9" s="5"/>
      <c r="L9" s="46">
        <f>Poule!AA24</f>
        <v>0</v>
      </c>
    </row>
    <row r="10" spans="1:14" ht="15" x14ac:dyDescent="0.25">
      <c r="A10" s="153">
        <f>Poule!D25</f>
        <v>0.82847222222222217</v>
      </c>
      <c r="B10" s="153">
        <f>Poule!E25</f>
        <v>0</v>
      </c>
      <c r="C10" s="39" t="str">
        <f>Poule!G25</f>
        <v>PC TEAM 4</v>
      </c>
      <c r="D10" s="16" t="str">
        <f>Poule!M25</f>
        <v>--</v>
      </c>
      <c r="E10" s="40" t="str">
        <f>Poule!N25</f>
        <v>PC TEAM 2</v>
      </c>
      <c r="F10" s="9">
        <f>Poule!U25</f>
        <v>2</v>
      </c>
      <c r="G10" s="10" t="str">
        <f>Poule!V25</f>
        <v>--</v>
      </c>
      <c r="H10" s="9">
        <f>Poule!W25</f>
        <v>1</v>
      </c>
      <c r="I10" s="2"/>
      <c r="J10" s="46">
        <f>Poule!Y25</f>
        <v>3</v>
      </c>
      <c r="K10" s="5"/>
      <c r="L10" s="46">
        <f>Poule!AA25</f>
        <v>0</v>
      </c>
    </row>
    <row r="13" spans="1:14" ht="15" customHeight="1" x14ac:dyDescent="0.2">
      <c r="A13" s="176" t="str">
        <f>Poule!AD3</f>
        <v>Stand</v>
      </c>
      <c r="B13" s="179" t="str">
        <f>Poule!AE5</f>
        <v>Groep 3</v>
      </c>
      <c r="C13" s="180"/>
      <c r="D13" s="180"/>
      <c r="E13" s="181"/>
      <c r="F13" s="188" t="str">
        <f>Poule!AK5</f>
        <v>V</v>
      </c>
      <c r="G13" s="188" t="str">
        <f>Poule!AL5</f>
        <v>T</v>
      </c>
      <c r="H13" s="188" t="str">
        <f>Poule!AM5</f>
        <v>P</v>
      </c>
      <c r="I13" s="176" t="str">
        <f>Poule!AN3</f>
        <v>Gewonnen</v>
      </c>
      <c r="J13" s="176" t="str">
        <f>Poule!AO3</f>
        <v>Gelijk</v>
      </c>
      <c r="K13" s="176" t="str">
        <f>Poule!AP3</f>
        <v>Verloren</v>
      </c>
      <c r="L13" s="176" t="str">
        <f>Poule!AQ3</f>
        <v>Saldo</v>
      </c>
    </row>
    <row r="14" spans="1:14" ht="15" customHeight="1" x14ac:dyDescent="0.2">
      <c r="A14" s="177">
        <f>Poule!AD4</f>
        <v>0</v>
      </c>
      <c r="B14" s="182"/>
      <c r="C14" s="183"/>
      <c r="D14" s="183"/>
      <c r="E14" s="184"/>
      <c r="F14" s="189"/>
      <c r="G14" s="189"/>
      <c r="H14" s="189"/>
      <c r="I14" s="177">
        <f>Poule!AN4</f>
        <v>0</v>
      </c>
      <c r="J14" s="177">
        <f>Poule!AO4</f>
        <v>0</v>
      </c>
      <c r="K14" s="177">
        <f>Poule!AP4</f>
        <v>0</v>
      </c>
      <c r="L14" s="177">
        <f>Poule!AQ4</f>
        <v>0</v>
      </c>
    </row>
    <row r="15" spans="1:14" ht="31.5" customHeight="1" x14ac:dyDescent="0.2">
      <c r="A15" s="178">
        <f>Poule!AD5</f>
        <v>0</v>
      </c>
      <c r="B15" s="185"/>
      <c r="C15" s="186"/>
      <c r="D15" s="186"/>
      <c r="E15" s="187"/>
      <c r="F15" s="190"/>
      <c r="G15" s="190"/>
      <c r="H15" s="190"/>
      <c r="I15" s="178">
        <f>Poule!AN5</f>
        <v>0</v>
      </c>
      <c r="J15" s="178">
        <f>Poule!AO5</f>
        <v>0</v>
      </c>
      <c r="K15" s="178">
        <f>Poule!AP5</f>
        <v>0</v>
      </c>
      <c r="L15" s="178">
        <f>Poule!AQ5</f>
        <v>0</v>
      </c>
    </row>
    <row r="16" spans="1:14" ht="14.25" x14ac:dyDescent="0.2">
      <c r="A16" s="41">
        <f ca="1">Poule!AD6</f>
        <v>4</v>
      </c>
      <c r="B16" s="173" t="str">
        <f>Poule!AE6</f>
        <v>PC TEAM 1</v>
      </c>
      <c r="C16" s="174"/>
      <c r="D16" s="174"/>
      <c r="E16" s="175"/>
      <c r="F16" s="9">
        <f ca="1">Poule!AK6</f>
        <v>3</v>
      </c>
      <c r="G16" s="9">
        <f ca="1">Poule!AL6</f>
        <v>5</v>
      </c>
      <c r="H16" s="44">
        <f ca="1">Poule!AM6</f>
        <v>2.9980000000000002</v>
      </c>
      <c r="I16" s="29">
        <f>Poule!AN6</f>
        <v>1</v>
      </c>
      <c r="J16" s="29">
        <f>Poule!AO6</f>
        <v>0</v>
      </c>
      <c r="K16" s="29">
        <f>Poule!AP6</f>
        <v>2</v>
      </c>
      <c r="L16" s="30">
        <f ca="1">Poule!AQ6</f>
        <v>-2</v>
      </c>
    </row>
    <row r="17" spans="1:12" ht="14.25" x14ac:dyDescent="0.2">
      <c r="A17" s="41">
        <f ca="1">Poule!AD7</f>
        <v>2</v>
      </c>
      <c r="B17" s="173" t="str">
        <f>Poule!AE7</f>
        <v>PC TEAM 2</v>
      </c>
      <c r="C17" s="174"/>
      <c r="D17" s="174"/>
      <c r="E17" s="175"/>
      <c r="F17" s="9">
        <f ca="1">Poule!AK7</f>
        <v>5</v>
      </c>
      <c r="G17" s="9">
        <f ca="1">Poule!AL7</f>
        <v>4</v>
      </c>
      <c r="H17" s="44">
        <f ca="1">Poule!AM7</f>
        <v>6.0010000000000003</v>
      </c>
      <c r="I17" s="29">
        <f>Poule!AN7</f>
        <v>2</v>
      </c>
      <c r="J17" s="29">
        <f>Poule!AO7</f>
        <v>0</v>
      </c>
      <c r="K17" s="29">
        <f>Poule!AP7</f>
        <v>1</v>
      </c>
      <c r="L17" s="30">
        <f ca="1">Poule!AQ7</f>
        <v>1</v>
      </c>
    </row>
    <row r="18" spans="1:12" ht="14.25" x14ac:dyDescent="0.2">
      <c r="A18" s="41">
        <f ca="1">Poule!AD8</f>
        <v>3</v>
      </c>
      <c r="B18" s="173" t="str">
        <f>Poule!AE8</f>
        <v>PC TEAM 3</v>
      </c>
      <c r="C18" s="174"/>
      <c r="D18" s="174"/>
      <c r="E18" s="175"/>
      <c r="F18" s="9">
        <f ca="1">Poule!AK8</f>
        <v>4</v>
      </c>
      <c r="G18" s="9">
        <f ca="1">Poule!AL8</f>
        <v>5</v>
      </c>
      <c r="H18" s="44">
        <f ca="1">Poule!AM8</f>
        <v>2.9990000000000001</v>
      </c>
      <c r="I18" s="29">
        <f>Poule!AN8</f>
        <v>1</v>
      </c>
      <c r="J18" s="29">
        <f>Poule!AO8</f>
        <v>0</v>
      </c>
      <c r="K18" s="29">
        <f>Poule!AP8</f>
        <v>2</v>
      </c>
      <c r="L18" s="30">
        <f ca="1">Poule!AQ8</f>
        <v>-1</v>
      </c>
    </row>
    <row r="19" spans="1:12" ht="14.25" x14ac:dyDescent="0.2">
      <c r="A19" s="41">
        <f ca="1">Poule!AD9</f>
        <v>1</v>
      </c>
      <c r="B19" s="173" t="str">
        <f>Poule!AE9</f>
        <v>PC TEAM 4</v>
      </c>
      <c r="C19" s="174"/>
      <c r="D19" s="174"/>
      <c r="E19" s="175"/>
      <c r="F19" s="9">
        <f ca="1">Poule!AK9</f>
        <v>7</v>
      </c>
      <c r="G19" s="9">
        <f ca="1">Poule!AL9</f>
        <v>5</v>
      </c>
      <c r="H19" s="44">
        <f ca="1">Poule!AM9</f>
        <v>6.0019999999999998</v>
      </c>
      <c r="I19" s="29">
        <f>Poule!AN9</f>
        <v>2</v>
      </c>
      <c r="J19" s="29">
        <f>Poule!AO9</f>
        <v>0</v>
      </c>
      <c r="K19" s="29">
        <f>Poule!AP9</f>
        <v>1</v>
      </c>
      <c r="L19" s="30">
        <f ca="1">Poule!AQ9</f>
        <v>2</v>
      </c>
    </row>
  </sheetData>
  <mergeCells count="25">
    <mergeCell ref="I13:I15"/>
    <mergeCell ref="J13:J15"/>
    <mergeCell ref="M1:N3"/>
    <mergeCell ref="F13:F15"/>
    <mergeCell ref="G13:G15"/>
    <mergeCell ref="H13:H15"/>
    <mergeCell ref="A1:L3"/>
    <mergeCell ref="K13:K15"/>
    <mergeCell ref="L13:L15"/>
    <mergeCell ref="A10:B10"/>
    <mergeCell ref="A8:B8"/>
    <mergeCell ref="J4:L4"/>
    <mergeCell ref="A5:B5"/>
    <mergeCell ref="A4:B4"/>
    <mergeCell ref="F4:H4"/>
    <mergeCell ref="C4:E4"/>
    <mergeCell ref="B18:E18"/>
    <mergeCell ref="B19:E19"/>
    <mergeCell ref="B16:E16"/>
    <mergeCell ref="A13:A15"/>
    <mergeCell ref="A6:B6"/>
    <mergeCell ref="A7:B7"/>
    <mergeCell ref="B17:E17"/>
    <mergeCell ref="B13:E15"/>
    <mergeCell ref="A9:B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N19"/>
  <sheetViews>
    <sheetView zoomScale="130" zoomScaleNormal="130" workbookViewId="0">
      <selection activeCell="M1" sqref="M1:N3"/>
    </sheetView>
  </sheetViews>
  <sheetFormatPr defaultRowHeight="12.75" x14ac:dyDescent="0.2"/>
  <cols>
    <col min="3" max="3" width="20" bestFit="1" customWidth="1"/>
    <col min="5" max="5" width="20" bestFit="1" customWidth="1"/>
    <col min="14" max="14" width="15.7109375" customWidth="1"/>
  </cols>
  <sheetData>
    <row r="1" spans="1:14" ht="12.75" customHeight="1" x14ac:dyDescent="0.2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57" t="s">
        <v>52</v>
      </c>
      <c r="N1" s="158"/>
    </row>
    <row r="2" spans="1:14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9"/>
      <c r="N2" s="160"/>
    </row>
    <row r="3" spans="1:14" ht="45" customHeight="1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1"/>
      <c r="N3" s="162"/>
    </row>
    <row r="4" spans="1:14" ht="15.75" x14ac:dyDescent="0.25">
      <c r="A4" s="165" t="str">
        <f>Poule!AC19</f>
        <v>Tijd</v>
      </c>
      <c r="B4" s="165">
        <f>Poule!AD19</f>
        <v>0</v>
      </c>
      <c r="C4" s="166" t="str">
        <f>Poule!AF19</f>
        <v>HAL 2</v>
      </c>
      <c r="D4" s="166"/>
      <c r="E4" s="166"/>
      <c r="F4" s="170" t="str">
        <f>Poule!AT19</f>
        <v>Uitslag</v>
      </c>
      <c r="G4" s="171">
        <f>Poule!AU19</f>
        <v>0</v>
      </c>
      <c r="H4" s="172">
        <f>Poule!AV19</f>
        <v>0</v>
      </c>
      <c r="I4" s="48"/>
      <c r="J4" s="167" t="str">
        <f>Poule!AX19</f>
        <v>Punten</v>
      </c>
      <c r="K4" s="167">
        <f>Poule!AY19</f>
        <v>0</v>
      </c>
      <c r="L4" s="167">
        <f>Poule!AZ19</f>
        <v>0</v>
      </c>
    </row>
    <row r="5" spans="1:14" ht="15" x14ac:dyDescent="0.25">
      <c r="A5" s="153">
        <f>Poule!AC20</f>
        <v>0.73819444444444438</v>
      </c>
      <c r="B5" s="153">
        <f>Poule!AD20</f>
        <v>0</v>
      </c>
      <c r="C5" s="39" t="str">
        <f>Poule!AF20</f>
        <v>PD TEAM 1</v>
      </c>
      <c r="D5" s="18" t="str">
        <f>Poule!AL20</f>
        <v>--</v>
      </c>
      <c r="E5" s="40" t="str">
        <f>Poule!AM20</f>
        <v>PD TEAM 2</v>
      </c>
      <c r="F5" s="9">
        <f>Poule!AT20</f>
        <v>3</v>
      </c>
      <c r="G5" s="10" t="str">
        <f>Poule!AU20</f>
        <v>--</v>
      </c>
      <c r="H5" s="9">
        <f>Poule!AV20</f>
        <v>2</v>
      </c>
      <c r="I5" s="3"/>
      <c r="J5" s="46">
        <f>Poule!Y20</f>
        <v>0</v>
      </c>
      <c r="K5" s="5"/>
      <c r="L5" s="46">
        <f>Poule!AA20</f>
        <v>3</v>
      </c>
    </row>
    <row r="6" spans="1:14" ht="15" x14ac:dyDescent="0.25">
      <c r="A6" s="153">
        <f>Poule!AC21</f>
        <v>0.75624999999999998</v>
      </c>
      <c r="B6" s="153">
        <f>Poule!AD21</f>
        <v>0</v>
      </c>
      <c r="C6" s="39" t="str">
        <f>Poule!AF21</f>
        <v>PD TEAM 3</v>
      </c>
      <c r="D6" s="18" t="str">
        <f>Poule!AL21</f>
        <v>--</v>
      </c>
      <c r="E6" s="40" t="str">
        <f>Poule!AM21</f>
        <v>PD TEAM 4</v>
      </c>
      <c r="F6" s="9">
        <f>Poule!AT21</f>
        <v>1</v>
      </c>
      <c r="G6" s="10" t="str">
        <f>Poule!AU21</f>
        <v>--</v>
      </c>
      <c r="H6" s="9">
        <f>Poule!AV21</f>
        <v>2</v>
      </c>
      <c r="I6" s="3"/>
      <c r="J6" s="46">
        <f>Poule!Y21</f>
        <v>3</v>
      </c>
      <c r="K6" s="5"/>
      <c r="L6" s="46">
        <f>Poule!AA21</f>
        <v>0</v>
      </c>
    </row>
    <row r="7" spans="1:14" ht="15" x14ac:dyDescent="0.25">
      <c r="A7" s="153">
        <f>Poule!AC22</f>
        <v>0.77430555555555547</v>
      </c>
      <c r="B7" s="153">
        <f>Poule!AD22</f>
        <v>0</v>
      </c>
      <c r="C7" s="39" t="str">
        <f>Poule!AF22</f>
        <v>PD TEAM 4</v>
      </c>
      <c r="D7" s="18" t="str">
        <f>Poule!AL22</f>
        <v>--</v>
      </c>
      <c r="E7" s="40" t="str">
        <f>Poule!AM22</f>
        <v>PD TEAM 1</v>
      </c>
      <c r="F7" s="9">
        <f>Poule!AT22</f>
        <v>1</v>
      </c>
      <c r="G7" s="10" t="str">
        <f>Poule!AU22</f>
        <v>--</v>
      </c>
      <c r="H7" s="9">
        <f>Poule!AV22</f>
        <v>1</v>
      </c>
      <c r="I7" s="4"/>
      <c r="J7" s="46">
        <f>Poule!Y22</f>
        <v>3</v>
      </c>
      <c r="K7" s="5"/>
      <c r="L7" s="46">
        <f>Poule!AA22</f>
        <v>0</v>
      </c>
    </row>
    <row r="8" spans="1:14" ht="15" x14ac:dyDescent="0.25">
      <c r="A8" s="153">
        <f>Poule!AC23</f>
        <v>0.79236111111111107</v>
      </c>
      <c r="B8" s="153">
        <f>Poule!AD23</f>
        <v>0</v>
      </c>
      <c r="C8" s="39" t="str">
        <f>Poule!AF23</f>
        <v>PD TEAM 2</v>
      </c>
      <c r="D8" s="18" t="str">
        <f>Poule!AL23</f>
        <v>--</v>
      </c>
      <c r="E8" s="40" t="str">
        <f>Poule!AM23</f>
        <v>PD TEAM 3</v>
      </c>
      <c r="F8" s="9">
        <f>Poule!AT23</f>
        <v>0</v>
      </c>
      <c r="G8" s="10" t="str">
        <f>Poule!AU23</f>
        <v>--</v>
      </c>
      <c r="H8" s="9">
        <f>Poule!AV23</f>
        <v>0</v>
      </c>
      <c r="I8" s="4"/>
      <c r="J8" s="46">
        <f>Poule!Y23</f>
        <v>3</v>
      </c>
      <c r="K8" s="5"/>
      <c r="L8" s="46">
        <f>Poule!AA23</f>
        <v>0</v>
      </c>
    </row>
    <row r="9" spans="1:14" ht="15" x14ac:dyDescent="0.25">
      <c r="A9" s="153">
        <f>Poule!AC24</f>
        <v>0.81041666666666667</v>
      </c>
      <c r="B9" s="153">
        <f>Poule!AD24</f>
        <v>0</v>
      </c>
      <c r="C9" s="39" t="str">
        <f>Poule!AF24</f>
        <v>PD TEAM 2</v>
      </c>
      <c r="D9" s="18" t="str">
        <f>Poule!AL24</f>
        <v>--</v>
      </c>
      <c r="E9" s="40" t="str">
        <f>Poule!AM24</f>
        <v>PD TEAM 4</v>
      </c>
      <c r="F9" s="9">
        <f>Poule!AT24</f>
        <v>1</v>
      </c>
      <c r="G9" s="10" t="str">
        <f>Poule!AU24</f>
        <v>--</v>
      </c>
      <c r="H9" s="9">
        <f>Poule!AV24</f>
        <v>1</v>
      </c>
      <c r="I9" s="4"/>
      <c r="J9" s="46">
        <f>Poule!Y24</f>
        <v>3</v>
      </c>
      <c r="K9" s="5"/>
      <c r="L9" s="46">
        <f>Poule!AA24</f>
        <v>0</v>
      </c>
    </row>
    <row r="10" spans="1:14" ht="15" x14ac:dyDescent="0.25">
      <c r="A10" s="153">
        <f>Poule!AC25</f>
        <v>0.82847222222222217</v>
      </c>
      <c r="B10" s="153">
        <f>Poule!AD25</f>
        <v>0</v>
      </c>
      <c r="C10" s="39" t="str">
        <f>Poule!AF25</f>
        <v>PD TEAM 1</v>
      </c>
      <c r="D10" s="18" t="str">
        <f>Poule!AL25</f>
        <v>--</v>
      </c>
      <c r="E10" s="40" t="str">
        <f>Poule!AM25</f>
        <v>PD TEAM 3</v>
      </c>
      <c r="F10" s="9">
        <f>Poule!AT25</f>
        <v>0</v>
      </c>
      <c r="G10" s="10" t="str">
        <f>Poule!AU25</f>
        <v>--</v>
      </c>
      <c r="H10" s="9">
        <f>Poule!AV25</f>
        <v>2</v>
      </c>
      <c r="I10" s="4"/>
      <c r="J10" s="46">
        <f>Poule!Y25</f>
        <v>3</v>
      </c>
      <c r="K10" s="5"/>
      <c r="L10" s="46">
        <f>Poule!AA25</f>
        <v>0</v>
      </c>
    </row>
    <row r="13" spans="1:14" ht="15" customHeight="1" x14ac:dyDescent="0.2">
      <c r="A13" s="152" t="str">
        <f>Poule!AR3</f>
        <v>Stand</v>
      </c>
      <c r="B13" s="179" t="str">
        <f>Poule!AS5</f>
        <v>Groep 4</v>
      </c>
      <c r="C13" s="180"/>
      <c r="D13" s="180"/>
      <c r="E13" s="181"/>
      <c r="F13" s="156" t="str">
        <f>Poule!AY5</f>
        <v>V</v>
      </c>
      <c r="G13" s="156" t="str">
        <f>Poule!AZ5</f>
        <v>T</v>
      </c>
      <c r="H13" s="156" t="str">
        <f>Poule!BA5</f>
        <v>P</v>
      </c>
      <c r="I13" s="152" t="str">
        <f>Poule!BB3</f>
        <v>Gewonnen</v>
      </c>
      <c r="J13" s="152" t="str">
        <f>Poule!BC3</f>
        <v>Gelijk</v>
      </c>
      <c r="K13" s="152" t="str">
        <f>Poule!BD3</f>
        <v>Verloren</v>
      </c>
      <c r="L13" s="152" t="str">
        <f>Poule!BE3</f>
        <v>Saldo</v>
      </c>
    </row>
    <row r="14" spans="1:14" ht="15" customHeight="1" x14ac:dyDescent="0.2">
      <c r="A14" s="152">
        <f>Poule!AR4</f>
        <v>0</v>
      </c>
      <c r="B14" s="182"/>
      <c r="C14" s="183"/>
      <c r="D14" s="183"/>
      <c r="E14" s="184"/>
      <c r="F14" s="156"/>
      <c r="G14" s="156"/>
      <c r="H14" s="156"/>
      <c r="I14" s="152">
        <f>Poule!BB4</f>
        <v>0</v>
      </c>
      <c r="J14" s="152">
        <f>Poule!BC4</f>
        <v>0</v>
      </c>
      <c r="K14" s="152">
        <f>Poule!BD4</f>
        <v>0</v>
      </c>
      <c r="L14" s="152">
        <f>Poule!BE4</f>
        <v>0</v>
      </c>
    </row>
    <row r="15" spans="1:14" ht="37.5" customHeight="1" x14ac:dyDescent="0.2">
      <c r="A15" s="152">
        <f>Poule!AR5</f>
        <v>0</v>
      </c>
      <c r="B15" s="185"/>
      <c r="C15" s="186"/>
      <c r="D15" s="186"/>
      <c r="E15" s="187"/>
      <c r="F15" s="156"/>
      <c r="G15" s="156"/>
      <c r="H15" s="156"/>
      <c r="I15" s="152">
        <f>Poule!BB5</f>
        <v>0</v>
      </c>
      <c r="J15" s="152">
        <f>Poule!BC5</f>
        <v>0</v>
      </c>
      <c r="K15" s="152">
        <f>Poule!BD5</f>
        <v>0</v>
      </c>
      <c r="L15" s="152">
        <f>Poule!BE5</f>
        <v>0</v>
      </c>
    </row>
    <row r="16" spans="1:14" ht="14.25" x14ac:dyDescent="0.2">
      <c r="A16" s="41">
        <f ca="1">Poule!AR6</f>
        <v>3</v>
      </c>
      <c r="B16" s="173" t="str">
        <f>Poule!AS6</f>
        <v>PD TEAM 1</v>
      </c>
      <c r="C16" s="174"/>
      <c r="D16" s="174"/>
      <c r="E16" s="175"/>
      <c r="F16" s="9">
        <f ca="1">Poule!AY6</f>
        <v>4</v>
      </c>
      <c r="G16" s="9">
        <f ca="1">Poule!AZ6</f>
        <v>5</v>
      </c>
      <c r="H16" s="44">
        <f ca="1">Poule!BA6</f>
        <v>3.9989999999999997</v>
      </c>
      <c r="I16" s="29">
        <f>Poule!BB6</f>
        <v>1</v>
      </c>
      <c r="J16" s="29">
        <f>Poule!BC6</f>
        <v>1</v>
      </c>
      <c r="K16" s="29">
        <f>Poule!BD6</f>
        <v>1</v>
      </c>
      <c r="L16" s="30">
        <f ca="1">Poule!BE6</f>
        <v>-1</v>
      </c>
    </row>
    <row r="17" spans="1:12" ht="14.25" x14ac:dyDescent="0.2">
      <c r="A17" s="41">
        <f ca="1">Poule!AR7</f>
        <v>4</v>
      </c>
      <c r="B17" s="173" t="str">
        <f>Poule!AS7</f>
        <v>PD TEAM 2</v>
      </c>
      <c r="C17" s="174"/>
      <c r="D17" s="174"/>
      <c r="E17" s="175"/>
      <c r="F17" s="9">
        <f ca="1">Poule!AY7</f>
        <v>3</v>
      </c>
      <c r="G17" s="9">
        <f ca="1">Poule!AZ7</f>
        <v>4</v>
      </c>
      <c r="H17" s="44">
        <f ca="1">Poule!BA7</f>
        <v>1.9990000000000001</v>
      </c>
      <c r="I17" s="29">
        <f>Poule!BB7</f>
        <v>0</v>
      </c>
      <c r="J17" s="29">
        <f>Poule!BC7</f>
        <v>2</v>
      </c>
      <c r="K17" s="29">
        <f>Poule!BD7</f>
        <v>1</v>
      </c>
      <c r="L17" s="30">
        <f ca="1">Poule!BE7</f>
        <v>-1</v>
      </c>
    </row>
    <row r="18" spans="1:12" ht="14.25" x14ac:dyDescent="0.2">
      <c r="A18" s="41">
        <f ca="1">Poule!AR8</f>
        <v>2</v>
      </c>
      <c r="B18" s="173" t="str">
        <f>Poule!AS8</f>
        <v>PD TEAM 3</v>
      </c>
      <c r="C18" s="174"/>
      <c r="D18" s="174"/>
      <c r="E18" s="175"/>
      <c r="F18" s="9">
        <f ca="1">Poule!AY8</f>
        <v>3</v>
      </c>
      <c r="G18" s="9">
        <f ca="1">Poule!AZ8</f>
        <v>2</v>
      </c>
      <c r="H18" s="44">
        <f ca="1">Poule!BA8</f>
        <v>4.0010000000000003</v>
      </c>
      <c r="I18" s="29">
        <f>Poule!BB8</f>
        <v>1</v>
      </c>
      <c r="J18" s="29">
        <f>Poule!BC8</f>
        <v>1</v>
      </c>
      <c r="K18" s="29">
        <f>Poule!BD8</f>
        <v>1</v>
      </c>
      <c r="L18" s="30">
        <f ca="1">Poule!BE8</f>
        <v>1</v>
      </c>
    </row>
    <row r="19" spans="1:12" ht="14.25" x14ac:dyDescent="0.2">
      <c r="A19" s="41">
        <f ca="1">Poule!AR9</f>
        <v>1</v>
      </c>
      <c r="B19" s="173" t="str">
        <f>Poule!AS9</f>
        <v>PD TEAM 4</v>
      </c>
      <c r="C19" s="174"/>
      <c r="D19" s="174"/>
      <c r="E19" s="175"/>
      <c r="F19" s="9">
        <f ca="1">Poule!AY9</f>
        <v>4</v>
      </c>
      <c r="G19" s="9">
        <f ca="1">Poule!AZ9</f>
        <v>3</v>
      </c>
      <c r="H19" s="44">
        <f ca="1">Poule!BA9</f>
        <v>5.0009999999999994</v>
      </c>
      <c r="I19" s="29">
        <f>Poule!BB9</f>
        <v>1</v>
      </c>
      <c r="J19" s="29">
        <f>Poule!BC9</f>
        <v>2</v>
      </c>
      <c r="K19" s="29">
        <f>Poule!BD9</f>
        <v>0</v>
      </c>
      <c r="L19" s="30">
        <f ca="1">Poule!BE9</f>
        <v>1</v>
      </c>
    </row>
  </sheetData>
  <mergeCells count="25">
    <mergeCell ref="M1:N3"/>
    <mergeCell ref="G13:G15"/>
    <mergeCell ref="H13:H15"/>
    <mergeCell ref="B16:E16"/>
    <mergeCell ref="B17:E17"/>
    <mergeCell ref="A1:L3"/>
    <mergeCell ref="I13:I15"/>
    <mergeCell ref="J13:J15"/>
    <mergeCell ref="K13:K15"/>
    <mergeCell ref="L13:L15"/>
    <mergeCell ref="F13:F15"/>
    <mergeCell ref="F4:H4"/>
    <mergeCell ref="J4:L4"/>
    <mergeCell ref="A4:B4"/>
    <mergeCell ref="B18:E18"/>
    <mergeCell ref="B19:E19"/>
    <mergeCell ref="B13:E15"/>
    <mergeCell ref="C4:E4"/>
    <mergeCell ref="A13:A15"/>
    <mergeCell ref="A10:B10"/>
    <mergeCell ref="A5:B5"/>
    <mergeCell ref="A8:B8"/>
    <mergeCell ref="A9:B9"/>
    <mergeCell ref="A6:B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Poule</vt:lpstr>
      <vt:lpstr>Finale's</vt:lpstr>
      <vt:lpstr>GROEP-1</vt:lpstr>
      <vt:lpstr>GROEP-2</vt:lpstr>
      <vt:lpstr>GROEP-3</vt:lpstr>
      <vt:lpstr>GROEP-4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michael</cp:lastModifiedBy>
  <cp:lastPrinted>2007-04-20T21:12:27Z</cp:lastPrinted>
  <dcterms:created xsi:type="dcterms:W3CDTF">2007-04-20T12:55:55Z</dcterms:created>
  <dcterms:modified xsi:type="dcterms:W3CDTF">2014-05-29T07:57:48Z</dcterms:modified>
</cp:coreProperties>
</file>