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0" yWindow="15" windowWidth="15195" windowHeight="8445"/>
  </bookViews>
  <sheets>
    <sheet name="Poule" sheetId="1" r:id="rId1"/>
    <sheet name="Finale's" sheetId="3" r:id="rId2"/>
    <sheet name="GROEP-1" sheetId="10" r:id="rId3"/>
    <sheet name="GROEP-2" sheetId="5" r:id="rId4"/>
    <sheet name="GROEP-3" sheetId="6" r:id="rId5"/>
  </sheets>
  <calcPr calcId="145621"/>
</workbook>
</file>

<file path=xl/calcChain.xml><?xml version="1.0" encoding="utf-8"?>
<calcChain xmlns="http://schemas.openxmlformats.org/spreadsheetml/2006/main">
  <c r="K25" i="5" l="1"/>
  <c r="J25" i="5"/>
  <c r="I25" i="5"/>
  <c r="F25" i="5"/>
  <c r="B25" i="5"/>
  <c r="K24" i="6"/>
  <c r="J24" i="6"/>
  <c r="I24" i="6"/>
  <c r="B24" i="6"/>
  <c r="L14" i="6"/>
  <c r="J14" i="6"/>
  <c r="H14" i="6"/>
  <c r="G14" i="6"/>
  <c r="F14" i="6"/>
  <c r="E14" i="6"/>
  <c r="D14" i="6"/>
  <c r="C14" i="6"/>
  <c r="B14" i="6"/>
  <c r="A14" i="6"/>
  <c r="L13" i="6"/>
  <c r="J13" i="6"/>
  <c r="H13" i="6"/>
  <c r="G13" i="6"/>
  <c r="F13" i="6"/>
  <c r="E13" i="6"/>
  <c r="D13" i="6"/>
  <c r="C13" i="6"/>
  <c r="B13" i="6"/>
  <c r="A13" i="6"/>
  <c r="L12" i="6"/>
  <c r="J12" i="6"/>
  <c r="H12" i="6"/>
  <c r="G12" i="6"/>
  <c r="F12" i="6"/>
  <c r="E12" i="6"/>
  <c r="D12" i="6"/>
  <c r="C12" i="6"/>
  <c r="B12" i="6"/>
  <c r="A12" i="6"/>
  <c r="L11" i="6"/>
  <c r="J11" i="6"/>
  <c r="H11" i="6"/>
  <c r="G11" i="6"/>
  <c r="F11" i="6"/>
  <c r="E11" i="6"/>
  <c r="D11" i="6"/>
  <c r="C11" i="6"/>
  <c r="B11" i="6"/>
  <c r="A11" i="6"/>
  <c r="L14" i="5"/>
  <c r="J14" i="5"/>
  <c r="H14" i="5"/>
  <c r="G14" i="5"/>
  <c r="F14" i="5"/>
  <c r="E14" i="5"/>
  <c r="D14" i="5"/>
  <c r="C14" i="5"/>
  <c r="B14" i="5"/>
  <c r="A14" i="5"/>
  <c r="L13" i="5"/>
  <c r="J13" i="5"/>
  <c r="H13" i="5"/>
  <c r="G13" i="5"/>
  <c r="F13" i="5"/>
  <c r="E13" i="5"/>
  <c r="D13" i="5"/>
  <c r="C13" i="5"/>
  <c r="B13" i="5"/>
  <c r="A13" i="5"/>
  <c r="L12" i="5"/>
  <c r="J12" i="5"/>
  <c r="H12" i="5"/>
  <c r="G12" i="5"/>
  <c r="F12" i="5"/>
  <c r="E12" i="5"/>
  <c r="D12" i="5"/>
  <c r="C12" i="5"/>
  <c r="B12" i="5"/>
  <c r="A12" i="5"/>
  <c r="L11" i="5"/>
  <c r="J11" i="5"/>
  <c r="H11" i="5"/>
  <c r="G11" i="5"/>
  <c r="F11" i="5"/>
  <c r="E11" i="5"/>
  <c r="D11" i="5"/>
  <c r="C11" i="5"/>
  <c r="B11" i="5"/>
  <c r="A11" i="5"/>
  <c r="AB10" i="1"/>
  <c r="AA10" i="1"/>
  <c r="Z10" i="1"/>
  <c r="X10" i="1"/>
  <c r="G25" i="5" s="1"/>
  <c r="W10" i="1"/>
  <c r="AB9" i="1"/>
  <c r="AA9" i="1"/>
  <c r="Z9" i="1"/>
  <c r="X9" i="1"/>
  <c r="W9" i="1"/>
  <c r="AB8" i="1"/>
  <c r="AA8" i="1"/>
  <c r="Z8" i="1"/>
  <c r="X8" i="1"/>
  <c r="W8" i="1"/>
  <c r="AB7" i="1"/>
  <c r="AA7" i="1"/>
  <c r="Z7" i="1"/>
  <c r="X7" i="1"/>
  <c r="W7" i="1"/>
  <c r="AB6" i="1"/>
  <c r="AA6" i="1"/>
  <c r="Z6" i="1"/>
  <c r="X6" i="1"/>
  <c r="W6" i="1"/>
  <c r="AL22" i="1"/>
  <c r="AE22" i="1"/>
  <c r="AL21" i="1"/>
  <c r="AE21" i="1"/>
  <c r="AL20" i="1"/>
  <c r="AE19" i="1"/>
  <c r="AL18" i="1"/>
  <c r="AE18" i="1"/>
  <c r="AL17" i="1"/>
  <c r="AE17" i="1"/>
  <c r="AL15" i="1"/>
  <c r="AE15" i="1"/>
  <c r="AY22" i="1"/>
  <c r="AW22" i="1"/>
  <c r="AY21" i="1"/>
  <c r="AW21" i="1"/>
  <c r="AY20" i="1"/>
  <c r="AW20" i="1"/>
  <c r="AE20" i="1"/>
  <c r="AY19" i="1"/>
  <c r="AW19" i="1"/>
  <c r="AL19" i="1"/>
  <c r="Y10" i="1" l="1"/>
  <c r="H25" i="5" s="1"/>
  <c r="AC10" i="1"/>
  <c r="L25" i="5" s="1"/>
  <c r="AP10" i="1"/>
  <c r="AO10" i="1"/>
  <c r="AN10" i="1"/>
  <c r="AL10" i="1"/>
  <c r="G24" i="6" s="1"/>
  <c r="AK10" i="1"/>
  <c r="F24" i="6" s="1"/>
  <c r="AP9" i="1"/>
  <c r="AO9" i="1"/>
  <c r="AN9" i="1"/>
  <c r="AL9" i="1"/>
  <c r="AK9" i="1"/>
  <c r="AP8" i="1"/>
  <c r="AO8" i="1"/>
  <c r="AN8" i="1"/>
  <c r="AL8" i="1"/>
  <c r="AK8" i="1"/>
  <c r="AP7" i="1"/>
  <c r="AO7" i="1"/>
  <c r="AN7" i="1"/>
  <c r="AL7" i="1"/>
  <c r="AK7" i="1"/>
  <c r="AP6" i="1"/>
  <c r="AO6" i="1"/>
  <c r="AN6" i="1"/>
  <c r="AL6" i="1"/>
  <c r="AK6" i="1"/>
  <c r="BO5" i="1"/>
  <c r="Z35" i="1"/>
  <c r="X35" i="1"/>
  <c r="M35" i="1"/>
  <c r="F35" i="1"/>
  <c r="Z34" i="1"/>
  <c r="X34" i="1"/>
  <c r="M34" i="1"/>
  <c r="F34" i="1"/>
  <c r="Z33" i="1"/>
  <c r="X33" i="1"/>
  <c r="M33" i="1"/>
  <c r="F33" i="1"/>
  <c r="Z32" i="1"/>
  <c r="X32" i="1"/>
  <c r="M32" i="1"/>
  <c r="F32" i="1"/>
  <c r="Z31" i="1"/>
  <c r="X31" i="1"/>
  <c r="M31" i="1"/>
  <c r="F31" i="1"/>
  <c r="Z30" i="1"/>
  <c r="X30" i="1"/>
  <c r="M30" i="1"/>
  <c r="F30" i="1"/>
  <c r="Z29" i="1"/>
  <c r="X29" i="1"/>
  <c r="M29" i="1"/>
  <c r="F29" i="1"/>
  <c r="Z28" i="1"/>
  <c r="X28" i="1"/>
  <c r="M28" i="1"/>
  <c r="F28" i="1"/>
  <c r="Z27" i="1"/>
  <c r="X27" i="1"/>
  <c r="M27" i="1"/>
  <c r="F27" i="1"/>
  <c r="Z26" i="1"/>
  <c r="X26" i="1"/>
  <c r="M26" i="1"/>
  <c r="F26" i="1"/>
  <c r="AQ10" i="1" l="1"/>
  <c r="L24" i="6" s="1"/>
  <c r="AM10" i="1"/>
  <c r="H24" i="6" s="1"/>
  <c r="F13" i="1"/>
  <c r="AE13" i="1" l="1"/>
  <c r="AE14" i="1"/>
  <c r="AE16" i="1"/>
  <c r="F18" i="1"/>
  <c r="M18" i="1"/>
  <c r="F17" i="1"/>
  <c r="M17" i="1"/>
  <c r="F14" i="1"/>
  <c r="F15" i="1" l="1"/>
  <c r="A4" i="5" l="1"/>
  <c r="C4" i="5"/>
  <c r="F4" i="5"/>
  <c r="J4" i="5"/>
  <c r="A17" i="6"/>
  <c r="I17" i="6"/>
  <c r="J17" i="6"/>
  <c r="K17" i="6"/>
  <c r="L17" i="6"/>
  <c r="A18" i="6"/>
  <c r="I18" i="6"/>
  <c r="J18" i="6"/>
  <c r="K18" i="6"/>
  <c r="L18" i="6"/>
  <c r="A19" i="6"/>
  <c r="B17" i="6"/>
  <c r="F17" i="6"/>
  <c r="G17" i="6"/>
  <c r="H17" i="6"/>
  <c r="I19" i="6"/>
  <c r="J19" i="6"/>
  <c r="K19" i="6"/>
  <c r="L19" i="6"/>
  <c r="B20" i="6"/>
  <c r="B21" i="6"/>
  <c r="B22" i="6"/>
  <c r="B23" i="6"/>
  <c r="A4" i="6"/>
  <c r="B4" i="6"/>
  <c r="C4" i="6"/>
  <c r="F4" i="6"/>
  <c r="G4" i="6"/>
  <c r="H4" i="6"/>
  <c r="J4" i="6"/>
  <c r="A5" i="6"/>
  <c r="B5" i="6"/>
  <c r="D5" i="6"/>
  <c r="F5" i="6"/>
  <c r="G5" i="6"/>
  <c r="H5" i="6"/>
  <c r="A6" i="6"/>
  <c r="B6" i="6"/>
  <c r="D6" i="6"/>
  <c r="F6" i="6"/>
  <c r="G6" i="6"/>
  <c r="H6" i="6"/>
  <c r="A7" i="6"/>
  <c r="B7" i="6"/>
  <c r="C7" i="6"/>
  <c r="D7" i="6"/>
  <c r="F7" i="6"/>
  <c r="G7" i="6"/>
  <c r="H7" i="6"/>
  <c r="A8" i="6"/>
  <c r="B8" i="6"/>
  <c r="D8" i="6"/>
  <c r="F8" i="6"/>
  <c r="G8" i="6"/>
  <c r="H8" i="6"/>
  <c r="A9" i="6"/>
  <c r="B9" i="6"/>
  <c r="D9" i="6"/>
  <c r="F9" i="6"/>
  <c r="G9" i="6"/>
  <c r="H9" i="6"/>
  <c r="A10" i="6"/>
  <c r="B10" i="6"/>
  <c r="D10" i="6"/>
  <c r="F10" i="6"/>
  <c r="G10" i="6"/>
  <c r="H10" i="6"/>
  <c r="A18" i="5"/>
  <c r="I18" i="5"/>
  <c r="J18" i="5"/>
  <c r="K18" i="5"/>
  <c r="L18" i="5"/>
  <c r="A19" i="5"/>
  <c r="I19" i="5"/>
  <c r="J19" i="5"/>
  <c r="K19" i="5"/>
  <c r="L19" i="5"/>
  <c r="A20" i="5"/>
  <c r="B18" i="5"/>
  <c r="F18" i="5"/>
  <c r="G18" i="5"/>
  <c r="H18" i="5"/>
  <c r="I20" i="5"/>
  <c r="J20" i="5"/>
  <c r="K20" i="5"/>
  <c r="L20" i="5"/>
  <c r="B21" i="5"/>
  <c r="B22" i="5"/>
  <c r="B23" i="5"/>
  <c r="B24" i="5"/>
  <c r="A5" i="5"/>
  <c r="B5" i="5"/>
  <c r="D5" i="5"/>
  <c r="F5" i="5"/>
  <c r="G5" i="5"/>
  <c r="H5" i="5"/>
  <c r="A6" i="5"/>
  <c r="B6" i="5"/>
  <c r="D6" i="5"/>
  <c r="F6" i="5"/>
  <c r="G6" i="5"/>
  <c r="H6" i="5"/>
  <c r="A7" i="5"/>
  <c r="B7" i="5"/>
  <c r="D7" i="5"/>
  <c r="F7" i="5"/>
  <c r="G7" i="5"/>
  <c r="H7" i="5"/>
  <c r="A8" i="5"/>
  <c r="B8" i="5"/>
  <c r="D8" i="5"/>
  <c r="F8" i="5"/>
  <c r="G8" i="5"/>
  <c r="H8" i="5"/>
  <c r="A9" i="5"/>
  <c r="B9" i="5"/>
  <c r="D9" i="5"/>
  <c r="F9" i="5"/>
  <c r="G9" i="5"/>
  <c r="H9" i="5"/>
  <c r="A10" i="5"/>
  <c r="B10" i="5"/>
  <c r="D10" i="5"/>
  <c r="F10" i="5"/>
  <c r="G10" i="5"/>
  <c r="H10" i="5"/>
  <c r="A13" i="10"/>
  <c r="K13" i="10"/>
  <c r="L13" i="10"/>
  <c r="M13" i="10"/>
  <c r="N13" i="10"/>
  <c r="A14" i="10"/>
  <c r="K14" i="10"/>
  <c r="L14" i="10"/>
  <c r="M14" i="10"/>
  <c r="N14" i="10"/>
  <c r="A15" i="10"/>
  <c r="B13" i="10"/>
  <c r="H13" i="10"/>
  <c r="I13" i="10"/>
  <c r="J13" i="10"/>
  <c r="K15" i="10"/>
  <c r="L15" i="10"/>
  <c r="M15" i="10"/>
  <c r="N15" i="10"/>
  <c r="B16" i="10"/>
  <c r="C16" i="10"/>
  <c r="D16" i="10"/>
  <c r="E16" i="10"/>
  <c r="F16" i="10"/>
  <c r="G16" i="10"/>
  <c r="B17" i="10"/>
  <c r="C17" i="10"/>
  <c r="D17" i="10"/>
  <c r="E17" i="10"/>
  <c r="F17" i="10"/>
  <c r="G17" i="10"/>
  <c r="B18" i="10"/>
  <c r="C18" i="10"/>
  <c r="D18" i="10"/>
  <c r="E18" i="10"/>
  <c r="F18" i="10"/>
  <c r="G18" i="10"/>
  <c r="B19" i="10"/>
  <c r="C19" i="10"/>
  <c r="D19" i="10"/>
  <c r="E19" i="10"/>
  <c r="F19" i="10"/>
  <c r="G19" i="10"/>
  <c r="A4" i="10"/>
  <c r="B4" i="10"/>
  <c r="C4" i="10"/>
  <c r="H4" i="10"/>
  <c r="L4" i="10"/>
  <c r="A5" i="10"/>
  <c r="B5" i="10"/>
  <c r="D5" i="10"/>
  <c r="E5" i="10"/>
  <c r="G5" i="10"/>
  <c r="H5" i="10"/>
  <c r="I5" i="10"/>
  <c r="J5" i="10"/>
  <c r="A6" i="10"/>
  <c r="B6" i="10"/>
  <c r="D6" i="10"/>
  <c r="E6" i="10"/>
  <c r="G6" i="10"/>
  <c r="H6" i="10"/>
  <c r="I6" i="10"/>
  <c r="J6" i="10"/>
  <c r="A7" i="10"/>
  <c r="B7" i="10"/>
  <c r="D7" i="10"/>
  <c r="E7" i="10"/>
  <c r="G7" i="10"/>
  <c r="H7" i="10"/>
  <c r="I7" i="10"/>
  <c r="J7" i="10"/>
  <c r="A8" i="10"/>
  <c r="B8" i="10"/>
  <c r="D8" i="10"/>
  <c r="E8" i="10"/>
  <c r="G8" i="10"/>
  <c r="H8" i="10"/>
  <c r="I8" i="10"/>
  <c r="J8" i="10"/>
  <c r="A9" i="10"/>
  <c r="B9" i="10"/>
  <c r="D9" i="10"/>
  <c r="E9" i="10"/>
  <c r="F9" i="10"/>
  <c r="G9" i="10"/>
  <c r="H9" i="10"/>
  <c r="I9" i="10"/>
  <c r="J9" i="10"/>
  <c r="A10" i="10"/>
  <c r="B10" i="10"/>
  <c r="D10" i="10"/>
  <c r="E10" i="10"/>
  <c r="G10" i="10"/>
  <c r="H10" i="10"/>
  <c r="I10" i="10"/>
  <c r="J10" i="10"/>
  <c r="AY1" i="1"/>
  <c r="AZ1" i="1"/>
  <c r="BB1" i="1"/>
  <c r="BA1" i="1"/>
  <c r="AW13" i="1"/>
  <c r="J5" i="5" s="1"/>
  <c r="AW14" i="1"/>
  <c r="J6" i="5" s="1"/>
  <c r="AW15" i="1"/>
  <c r="J7" i="5" s="1"/>
  <c r="AW16" i="1"/>
  <c r="J8" i="5" s="1"/>
  <c r="AW17" i="1"/>
  <c r="J9" i="5" s="1"/>
  <c r="AW18" i="1"/>
  <c r="J10" i="5" s="1"/>
  <c r="AY13" i="1"/>
  <c r="L5" i="5" s="1"/>
  <c r="AY14" i="1"/>
  <c r="L6" i="5" s="1"/>
  <c r="AY15" i="1"/>
  <c r="L7" i="5" s="1"/>
  <c r="AY16" i="1"/>
  <c r="L8" i="5" s="1"/>
  <c r="AY17" i="1"/>
  <c r="L9" i="5" s="1"/>
  <c r="AY18" i="1"/>
  <c r="L10" i="5" s="1"/>
  <c r="J8" i="6"/>
  <c r="J9" i="6"/>
  <c r="L9" i="6"/>
  <c r="J10" i="6"/>
  <c r="L10" i="6"/>
  <c r="J5" i="6"/>
  <c r="J6" i="6"/>
  <c r="L5" i="6"/>
  <c r="L6" i="6"/>
  <c r="L7" i="6"/>
  <c r="BO4" i="1"/>
  <c r="BO3" i="1"/>
  <c r="BO2" i="1"/>
  <c r="BO1" i="1"/>
  <c r="BM4" i="1"/>
  <c r="BM3" i="1"/>
  <c r="BM2" i="1"/>
  <c r="BM1" i="1"/>
  <c r="BK4" i="1"/>
  <c r="BK3" i="1"/>
  <c r="BK2" i="1"/>
  <c r="BK1" i="1"/>
  <c r="E10" i="6"/>
  <c r="E9" i="6"/>
  <c r="E8" i="6"/>
  <c r="E7" i="6"/>
  <c r="E6" i="6"/>
  <c r="E5" i="6"/>
  <c r="C10" i="6"/>
  <c r="C9" i="6"/>
  <c r="C8" i="6"/>
  <c r="C6" i="6"/>
  <c r="C5" i="6"/>
  <c r="AL13" i="1"/>
  <c r="E5" i="5" s="1"/>
  <c r="AL14" i="1"/>
  <c r="E6" i="5" s="1"/>
  <c r="E7" i="5"/>
  <c r="AL16" i="1"/>
  <c r="E8" i="5" s="1"/>
  <c r="E9" i="5"/>
  <c r="E10" i="5"/>
  <c r="C10" i="10"/>
  <c r="C9" i="10"/>
  <c r="F16" i="1"/>
  <c r="C8" i="10" s="1"/>
  <c r="C7" i="10"/>
  <c r="C6" i="10"/>
  <c r="C5" i="10"/>
  <c r="F10" i="10"/>
  <c r="M16" i="1"/>
  <c r="F8" i="10" s="1"/>
  <c r="M15" i="1"/>
  <c r="F7" i="10" s="1"/>
  <c r="M14" i="1"/>
  <c r="F6" i="10" s="1"/>
  <c r="M13" i="1"/>
  <c r="F5" i="10" s="1"/>
  <c r="X13" i="1"/>
  <c r="X14" i="1"/>
  <c r="L6" i="10" s="1"/>
  <c r="X15" i="1"/>
  <c r="L7" i="10" s="1"/>
  <c r="X16" i="1"/>
  <c r="L8" i="10" s="1"/>
  <c r="X17" i="1"/>
  <c r="L9" i="10" s="1"/>
  <c r="X18" i="1"/>
  <c r="L10" i="10" s="1"/>
  <c r="Z13" i="1"/>
  <c r="N5" i="10" s="1"/>
  <c r="Z14" i="1"/>
  <c r="N6" i="10" s="1"/>
  <c r="Z15" i="1"/>
  <c r="N7" i="10" s="1"/>
  <c r="Z16" i="1"/>
  <c r="N8" i="10" s="1"/>
  <c r="Z17" i="1"/>
  <c r="N9" i="10" s="1"/>
  <c r="Z18" i="1"/>
  <c r="N10" i="10" s="1"/>
  <c r="L8" i="6" l="1"/>
  <c r="I8" i="1"/>
  <c r="I18" i="10" s="1"/>
  <c r="H9" i="1"/>
  <c r="I7" i="1"/>
  <c r="I17" i="10" s="1"/>
  <c r="H6" i="1"/>
  <c r="G20" i="6"/>
  <c r="G23" i="6"/>
  <c r="H7" i="1"/>
  <c r="I6" i="1"/>
  <c r="I16" i="10" s="1"/>
  <c r="H8" i="1"/>
  <c r="G22" i="6"/>
  <c r="G21" i="6"/>
  <c r="I9" i="1"/>
  <c r="I19" i="10" s="1"/>
  <c r="K9" i="1"/>
  <c r="K19" i="10" s="1"/>
  <c r="J22" i="6"/>
  <c r="I20" i="6"/>
  <c r="J7" i="6"/>
  <c r="K23" i="6"/>
  <c r="I23" i="6"/>
  <c r="K20" i="6"/>
  <c r="J23" i="6"/>
  <c r="K21" i="6"/>
  <c r="I22" i="6"/>
  <c r="K22" i="6"/>
  <c r="J21" i="6"/>
  <c r="J20" i="6"/>
  <c r="I21" i="6"/>
  <c r="L6" i="1"/>
  <c r="L16" i="10" s="1"/>
  <c r="L9" i="1"/>
  <c r="L19" i="10" s="1"/>
  <c r="K6" i="1"/>
  <c r="K16" i="10" s="1"/>
  <c r="K7" i="1"/>
  <c r="K17" i="10" s="1"/>
  <c r="M8" i="1"/>
  <c r="M18" i="10" s="1"/>
  <c r="L8" i="1"/>
  <c r="L18" i="10" s="1"/>
  <c r="L5" i="10"/>
  <c r="L7" i="1"/>
  <c r="L17" i="10" s="1"/>
  <c r="M9" i="1"/>
  <c r="M19" i="10" s="1"/>
  <c r="M6" i="1"/>
  <c r="M16" i="10" s="1"/>
  <c r="K8" i="1"/>
  <c r="K18" i="10" s="1"/>
  <c r="M7" i="1"/>
  <c r="M17" i="10" s="1"/>
  <c r="J6" i="1" l="1"/>
  <c r="J16" i="10" s="1"/>
  <c r="F22" i="6"/>
  <c r="AM8" i="1"/>
  <c r="F20" i="6"/>
  <c r="AM6" i="1"/>
  <c r="F23" i="6"/>
  <c r="AM9" i="1"/>
  <c r="F21" i="6"/>
  <c r="AM7" i="1"/>
  <c r="H17" i="10"/>
  <c r="J7" i="1"/>
  <c r="J17" i="10" s="1"/>
  <c r="H18" i="10"/>
  <c r="J8" i="1"/>
  <c r="J18" i="10" s="1"/>
  <c r="H19" i="10"/>
  <c r="J9" i="1"/>
  <c r="J19" i="10" s="1"/>
  <c r="H16" i="10"/>
  <c r="N7" i="1"/>
  <c r="N17" i="10" s="1"/>
  <c r="N6" i="1"/>
  <c r="N16" i="10" s="1"/>
  <c r="AQ8" i="1"/>
  <c r="L22" i="6" s="1"/>
  <c r="AQ7" i="1"/>
  <c r="L21" i="6" s="1"/>
  <c r="N9" i="1"/>
  <c r="N19" i="10" s="1"/>
  <c r="AQ6" i="1"/>
  <c r="L20" i="6" s="1"/>
  <c r="AQ9" i="1"/>
  <c r="L23" i="6" s="1"/>
  <c r="N8" i="1"/>
  <c r="N18" i="10" s="1"/>
  <c r="H21" i="6" l="1"/>
  <c r="AD7" i="1"/>
  <c r="A21" i="6" s="1"/>
  <c r="H23" i="6"/>
  <c r="AD9" i="1"/>
  <c r="A23" i="6" s="1"/>
  <c r="AD6" i="1"/>
  <c r="BW11" i="1" s="1"/>
  <c r="H22" i="6"/>
  <c r="AD8" i="1"/>
  <c r="A22" i="6" s="1"/>
  <c r="AD10" i="1"/>
  <c r="H20" i="6"/>
  <c r="A7" i="1"/>
  <c r="A17" i="10" s="1"/>
  <c r="A6" i="1"/>
  <c r="A9" i="1"/>
  <c r="A19" i="10" s="1"/>
  <c r="A8" i="1"/>
  <c r="BJ3" i="1" s="1"/>
  <c r="BN5" i="1" l="1"/>
  <c r="A24" i="6"/>
  <c r="BV11" i="1"/>
  <c r="BW9" i="1"/>
  <c r="BV9" i="1"/>
  <c r="A20" i="6"/>
  <c r="K4" i="3"/>
  <c r="A16" i="10"/>
  <c r="F4" i="3"/>
  <c r="BN2" i="1"/>
  <c r="BN3" i="1"/>
  <c r="BN4" i="1"/>
  <c r="BN1" i="1"/>
  <c r="BJ4" i="1"/>
  <c r="A18" i="10"/>
  <c r="BJ2" i="1"/>
  <c r="BJ1" i="1"/>
  <c r="C5" i="5" l="1"/>
  <c r="G24" i="5"/>
  <c r="J24" i="5"/>
  <c r="C7" i="5"/>
  <c r="G22" i="5"/>
  <c r="C9" i="5"/>
  <c r="F22" i="5"/>
  <c r="J23" i="5"/>
  <c r="C6" i="5"/>
  <c r="K23" i="5"/>
  <c r="K22" i="5"/>
  <c r="J22" i="5"/>
  <c r="C8" i="5"/>
  <c r="G23" i="5"/>
  <c r="K24" i="5"/>
  <c r="F21" i="5"/>
  <c r="C10" i="5"/>
  <c r="K21" i="5"/>
  <c r="I23" i="5"/>
  <c r="J21" i="5"/>
  <c r="I21" i="5"/>
  <c r="AC9" i="1" l="1"/>
  <c r="L24" i="5" s="1"/>
  <c r="Y9" i="1"/>
  <c r="F24" i="5"/>
  <c r="Y8" i="1"/>
  <c r="AC6" i="1"/>
  <c r="L21" i="5" s="1"/>
  <c r="Y7" i="1"/>
  <c r="G21" i="5"/>
  <c r="Y6" i="1"/>
  <c r="I24" i="5"/>
  <c r="F23" i="5"/>
  <c r="AC7" i="1"/>
  <c r="L22" i="5" s="1"/>
  <c r="AC8" i="1"/>
  <c r="L23" i="5" s="1"/>
  <c r="I22" i="5"/>
  <c r="H24" i="5" l="1"/>
  <c r="O9" i="1"/>
  <c r="A24" i="5" s="1"/>
  <c r="H23" i="5"/>
  <c r="O8" i="1"/>
  <c r="A23" i="5" s="1"/>
  <c r="O7" i="1"/>
  <c r="A22" i="5" s="1"/>
  <c r="O6" i="1"/>
  <c r="O10" i="1"/>
  <c r="A25" i="5" s="1"/>
  <c r="H22" i="5"/>
  <c r="H21" i="5"/>
  <c r="BV10" i="1" l="1"/>
  <c r="BW10" i="1"/>
  <c r="BU11" i="1" s="1"/>
  <c r="V4" i="3"/>
  <c r="BL2" i="1"/>
  <c r="BL4" i="1"/>
  <c r="BL3" i="1"/>
  <c r="BL1" i="1"/>
  <c r="A21" i="5"/>
  <c r="BU10" i="1" l="1"/>
  <c r="BU9" i="1"/>
  <c r="N9" i="3"/>
  <c r="S9" i="3"/>
  <c r="AA4" i="3" l="1"/>
  <c r="O13" i="3"/>
</calcChain>
</file>

<file path=xl/sharedStrings.xml><?xml version="1.0" encoding="utf-8"?>
<sst xmlns="http://schemas.openxmlformats.org/spreadsheetml/2006/main" count="136" uniqueCount="53">
  <si>
    <t>--</t>
  </si>
  <si>
    <t>V</t>
  </si>
  <si>
    <t>T</t>
  </si>
  <si>
    <t>P</t>
  </si>
  <si>
    <t>Finale</t>
  </si>
  <si>
    <t>Halve finale</t>
  </si>
  <si>
    <t>E</t>
  </si>
  <si>
    <t>F</t>
  </si>
  <si>
    <t>Winnaar E</t>
  </si>
  <si>
    <t>Winnaar F</t>
  </si>
  <si>
    <t>Stand</t>
  </si>
  <si>
    <t>Groep 2</t>
  </si>
  <si>
    <t>Groep 1</t>
  </si>
  <si>
    <t>Nr 1 groep 1</t>
  </si>
  <si>
    <t>Nr 1 groep 2</t>
  </si>
  <si>
    <t>Nr 1 groep 3</t>
  </si>
  <si>
    <t>-</t>
  </si>
  <si>
    <t>Saldo</t>
  </si>
  <si>
    <t>Gelijk</t>
  </si>
  <si>
    <t>Verloren</t>
  </si>
  <si>
    <t>Gewonnen</t>
  </si>
  <si>
    <t>Tijd</t>
  </si>
  <si>
    <t>Uitslag</t>
  </si>
  <si>
    <t>Punten</t>
  </si>
  <si>
    <t>Groep 3</t>
  </si>
  <si>
    <t>HAL 1</t>
  </si>
  <si>
    <t>EW</t>
  </si>
  <si>
    <t>PD</t>
  </si>
  <si>
    <t>Scheidsrechter</t>
  </si>
  <si>
    <t>Mario van der Ende</t>
  </si>
  <si>
    <t>MEGA Toernooi 2014</t>
  </si>
  <si>
    <t>MEGA TOERNOOI</t>
  </si>
  <si>
    <t>Winnaar MEGA toernooi</t>
  </si>
  <si>
    <t>Scores By:
OnlineExcelCursus.NL</t>
  </si>
  <si>
    <t>PA TEAM 1</t>
  </si>
  <si>
    <t>PA TEAM 2</t>
  </si>
  <si>
    <t>PA TEAM 3</t>
  </si>
  <si>
    <t>PA TEAM 4</t>
  </si>
  <si>
    <t>PB TEAM 1</t>
  </si>
  <si>
    <t>PB TEAM 2</t>
  </si>
  <si>
    <t>PB TEAM 3</t>
  </si>
  <si>
    <t>PB TEAM 4</t>
  </si>
  <si>
    <t>PC TEAM 1</t>
  </si>
  <si>
    <t>PC TEAM 2</t>
  </si>
  <si>
    <t>PC TEAM 3</t>
  </si>
  <si>
    <t>PC TEAM 4</t>
  </si>
  <si>
    <t>PC TEAM 5</t>
  </si>
  <si>
    <t>VELD 3</t>
  </si>
  <si>
    <t>VELD 1</t>
  </si>
  <si>
    <t>VELD 2</t>
  </si>
  <si>
    <t>Beste nummer 2</t>
  </si>
  <si>
    <t>Best nummers 2</t>
  </si>
  <si>
    <t>PB TEAM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</si>
</sst>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sz val="11"/>
      <color indexed="10"/>
      <name val="Arial"/>
      <family val="2"/>
    </font>
    <font>
      <b/>
      <i/>
      <sz val="11"/>
      <color indexed="12"/>
      <name val="Arial"/>
      <family val="2"/>
    </font>
    <font>
      <sz val="10"/>
      <color indexed="12"/>
      <name val="Arial"/>
      <family val="2"/>
    </font>
    <font>
      <b/>
      <sz val="22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2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i/>
      <sz val="18"/>
      <color theme="0"/>
      <name val="Arial"/>
      <family val="2"/>
    </font>
    <font>
      <sz val="11"/>
      <color theme="0"/>
      <name val="Arial"/>
      <family val="2"/>
    </font>
    <font>
      <b/>
      <i/>
      <sz val="11"/>
      <color theme="0"/>
      <name val="Arial"/>
      <family val="2"/>
    </font>
    <font>
      <b/>
      <i/>
      <sz val="12"/>
      <color theme="0"/>
      <name val="Arial"/>
      <family val="2"/>
    </font>
    <font>
      <b/>
      <i/>
      <sz val="20"/>
      <color theme="0"/>
      <name val="Arial"/>
      <family val="2"/>
    </font>
    <font>
      <b/>
      <sz val="11"/>
      <color theme="3" tint="-0.249977111117893"/>
      <name val="Arial"/>
      <family val="2"/>
    </font>
    <font>
      <sz val="14"/>
      <color theme="3" tint="-0.249977111117893"/>
      <name val="Arial"/>
      <family val="2"/>
    </font>
    <font>
      <sz val="10"/>
      <color rgb="FF000000"/>
      <name val="Arial"/>
      <family val="2"/>
    </font>
    <font>
      <b/>
      <i/>
      <sz val="10"/>
      <color theme="0"/>
      <name val="Arial"/>
      <family val="2"/>
    </font>
    <font>
      <sz val="10"/>
      <name val="Arial"/>
      <family val="2"/>
    </font>
    <font>
      <sz val="12"/>
      <color theme="4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NumberFormat="1" applyFont="1" applyAlignment="1" applyProtection="1">
      <alignment horizontal="left"/>
    </xf>
    <xf numFmtId="0" fontId="1" fillId="0" borderId="0" xfId="0" applyNumberFormat="1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>
      <alignment horizontal="center"/>
    </xf>
    <xf numFmtId="0" fontId="1" fillId="0" borderId="0" xfId="0" applyNumberFormat="1" applyFont="1" applyAlignment="1" applyProtection="1">
      <alignment horizontal="center"/>
    </xf>
    <xf numFmtId="0" fontId="1" fillId="0" borderId="1" xfId="0" applyNumberFormat="1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Alignment="1" applyProtection="1">
      <alignment horizontal="center"/>
    </xf>
    <xf numFmtId="0" fontId="1" fillId="0" borderId="2" xfId="0" quotePrefix="1" applyNumberFormat="1" applyFont="1" applyBorder="1" applyAlignment="1" applyProtection="1">
      <alignment horizontal="center"/>
    </xf>
    <xf numFmtId="0" fontId="3" fillId="0" borderId="0" xfId="0" applyNumberFormat="1" applyFont="1" applyAlignment="1" applyProtection="1">
      <alignment textRotation="90"/>
    </xf>
    <xf numFmtId="49" fontId="1" fillId="0" borderId="2" xfId="0" quotePrefix="1" applyNumberFormat="1" applyFont="1" applyBorder="1" applyAlignment="1" applyProtection="1">
      <alignment horizontal="center"/>
    </xf>
    <xf numFmtId="0" fontId="3" fillId="0" borderId="3" xfId="0" applyNumberFormat="1" applyFont="1" applyBorder="1" applyAlignment="1" applyProtection="1">
      <alignment textRotation="90"/>
    </xf>
    <xf numFmtId="0" fontId="3" fillId="0" borderId="0" xfId="0" applyNumberFormat="1" applyFont="1" applyBorder="1" applyAlignment="1" applyProtection="1">
      <alignment textRotation="90"/>
    </xf>
    <xf numFmtId="0" fontId="1" fillId="0" borderId="0" xfId="0" applyNumberFormat="1" applyFont="1" applyBorder="1" applyAlignment="1" applyProtection="1"/>
    <xf numFmtId="0" fontId="1" fillId="0" borderId="0" xfId="0" quotePrefix="1" applyNumberFormat="1" applyFont="1" applyBorder="1" applyAlignment="1" applyProtection="1">
      <alignment horizontal="center"/>
    </xf>
    <xf numFmtId="49" fontId="1" fillId="0" borderId="0" xfId="0" quotePrefix="1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/>
    <xf numFmtId="0" fontId="5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Alignment="1" applyProtection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</xf>
    <xf numFmtId="0" fontId="11" fillId="0" borderId="1" xfId="0" applyNumberFormat="1" applyFont="1" applyBorder="1" applyAlignment="1" applyProtection="1">
      <alignment horizontal="center"/>
    </xf>
    <xf numFmtId="0" fontId="10" fillId="0" borderId="1" xfId="0" applyNumberFormat="1" applyFont="1" applyBorder="1" applyAlignment="1" applyProtection="1">
      <alignment horizontal="center"/>
    </xf>
    <xf numFmtId="0" fontId="0" fillId="0" borderId="1" xfId="0" applyBorder="1"/>
    <xf numFmtId="0" fontId="1" fillId="0" borderId="2" xfId="0" applyNumberFormat="1" applyFont="1" applyBorder="1" applyAlignment="1" applyProtection="1">
      <alignment horizontal="left"/>
    </xf>
    <xf numFmtId="0" fontId="1" fillId="0" borderId="7" xfId="0" applyNumberFormat="1" applyFont="1" applyBorder="1" applyAlignment="1" applyProtection="1">
      <alignment horizontal="left"/>
    </xf>
    <xf numFmtId="0" fontId="1" fillId="0" borderId="5" xfId="0" quotePrefix="1" applyNumberFormat="1" applyFont="1" applyBorder="1" applyAlignment="1" applyProtection="1">
      <alignment horizontal="center"/>
    </xf>
    <xf numFmtId="0" fontId="1" fillId="0" borderId="18" xfId="0" applyNumberFormat="1" applyFont="1" applyBorder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center"/>
    </xf>
    <xf numFmtId="0" fontId="10" fillId="0" borderId="18" xfId="0" applyNumberFormat="1" applyFont="1" applyBorder="1" applyAlignment="1" applyProtection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7" xfId="0" applyNumberFormat="1" applyFont="1" applyBorder="1" applyAlignment="1" applyProtection="1"/>
    <xf numFmtId="0" fontId="1" fillId="0" borderId="2" xfId="0" applyNumberFormat="1" applyFont="1" applyBorder="1" applyAlignment="1" applyProtection="1"/>
    <xf numFmtId="0" fontId="8" fillId="4" borderId="1" xfId="0" applyNumberFormat="1" applyFont="1" applyFill="1" applyBorder="1" applyAlignment="1" applyProtection="1">
      <alignment horizontal="center"/>
    </xf>
    <xf numFmtId="0" fontId="8" fillId="4" borderId="18" xfId="0" applyNumberFormat="1" applyFont="1" applyFill="1" applyBorder="1" applyAlignment="1" applyProtection="1">
      <alignment horizontal="center"/>
    </xf>
    <xf numFmtId="1" fontId="11" fillId="0" borderId="18" xfId="0" applyNumberFormat="1" applyFont="1" applyBorder="1" applyAlignment="1" applyProtection="1">
      <alignment horizontal="center"/>
    </xf>
    <xf numFmtId="1" fontId="11" fillId="0" borderId="1" xfId="0" applyNumberFormat="1" applyFont="1" applyBorder="1" applyAlignment="1" applyProtection="1">
      <alignment horizontal="center"/>
    </xf>
    <xf numFmtId="0" fontId="18" fillId="5" borderId="0" xfId="0" applyFont="1" applyFill="1"/>
    <xf numFmtId="0" fontId="3" fillId="6" borderId="1" xfId="0" applyNumberFormat="1" applyFont="1" applyFill="1" applyBorder="1" applyAlignment="1" applyProtection="1">
      <alignment horizontal="center"/>
    </xf>
    <xf numFmtId="0" fontId="21" fillId="5" borderId="0" xfId="0" applyNumberFormat="1" applyFont="1" applyFill="1" applyAlignment="1" applyProtection="1">
      <alignment horizontal="left"/>
    </xf>
    <xf numFmtId="0" fontId="8" fillId="6" borderId="24" xfId="0" applyNumberFormat="1" applyFont="1" applyFill="1" applyBorder="1" applyAlignment="1" applyProtection="1">
      <alignment horizontal="center"/>
    </xf>
    <xf numFmtId="0" fontId="1" fillId="0" borderId="25" xfId="0" applyNumberFormat="1" applyFont="1" applyBorder="1" applyAlignment="1" applyProtection="1">
      <alignment horizontal="center"/>
    </xf>
    <xf numFmtId="0" fontId="11" fillId="0" borderId="25" xfId="0" applyNumberFormat="1" applyFont="1" applyBorder="1" applyAlignment="1" applyProtection="1">
      <alignment horizontal="center"/>
    </xf>
    <xf numFmtId="0" fontId="10" fillId="0" borderId="25" xfId="0" applyNumberFormat="1" applyFont="1" applyBorder="1" applyAlignment="1" applyProtection="1">
      <alignment horizontal="center"/>
    </xf>
    <xf numFmtId="0" fontId="8" fillId="6" borderId="27" xfId="0" applyNumberFormat="1" applyFont="1" applyFill="1" applyBorder="1" applyAlignment="1" applyProtection="1">
      <alignment horizontal="center"/>
    </xf>
    <xf numFmtId="0" fontId="8" fillId="6" borderId="29" xfId="0" applyNumberFormat="1" applyFont="1" applyFill="1" applyBorder="1" applyAlignment="1" applyProtection="1">
      <alignment horizontal="center"/>
    </xf>
    <xf numFmtId="0" fontId="1" fillId="0" borderId="30" xfId="0" applyNumberFormat="1" applyFont="1" applyBorder="1" applyAlignment="1" applyProtection="1">
      <alignment horizontal="center"/>
    </xf>
    <xf numFmtId="0" fontId="11" fillId="0" borderId="30" xfId="0" applyNumberFormat="1" applyFont="1" applyBorder="1" applyAlignment="1" applyProtection="1">
      <alignment horizontal="center"/>
    </xf>
    <xf numFmtId="0" fontId="10" fillId="0" borderId="30" xfId="0" applyNumberFormat="1" applyFon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20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textRotation="90"/>
    </xf>
    <xf numFmtId="0" fontId="0" fillId="0" borderId="0" xfId="0" applyBorder="1" applyAlignment="1" applyProtection="1"/>
    <xf numFmtId="0" fontId="7" fillId="0" borderId="0" xfId="0" applyFont="1" applyBorder="1" applyAlignment="1" applyProtection="1">
      <alignment horizontal="center"/>
    </xf>
    <xf numFmtId="0" fontId="0" fillId="0" borderId="26" xfId="0" applyBorder="1" applyProtection="1"/>
    <xf numFmtId="0" fontId="0" fillId="0" borderId="28" xfId="0" applyBorder="1" applyProtection="1"/>
    <xf numFmtId="0" fontId="0" fillId="0" borderId="31" xfId="0" applyBorder="1" applyProtection="1"/>
    <xf numFmtId="20" fontId="1" fillId="0" borderId="4" xfId="0" applyNumberFormat="1" applyFont="1" applyBorder="1" applyAlignment="1" applyProtection="1"/>
    <xf numFmtId="20" fontId="1" fillId="0" borderId="0" xfId="0" applyNumberFormat="1" applyFont="1" applyBorder="1" applyAlignment="1" applyProtection="1"/>
    <xf numFmtId="20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20" fontId="1" fillId="0" borderId="0" xfId="0" applyNumberFormat="1" applyFont="1" applyBorder="1" applyAlignment="1" applyProtection="1">
      <alignment horizontal="center"/>
    </xf>
    <xf numFmtId="20" fontId="3" fillId="0" borderId="0" xfId="0" applyNumberFormat="1" applyFont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Protection="1"/>
    <xf numFmtId="0" fontId="0" fillId="7" borderId="0" xfId="0" applyFill="1" applyProtection="1"/>
    <xf numFmtId="0" fontId="28" fillId="7" borderId="0" xfId="0" applyFont="1" applyFill="1" applyProtection="1"/>
    <xf numFmtId="0" fontId="0" fillId="0" borderId="0" xfId="0" applyAlignment="1" applyProtection="1">
      <alignment horizontal="center"/>
    </xf>
    <xf numFmtId="0" fontId="29" fillId="0" borderId="0" xfId="0" applyFont="1" applyProtection="1"/>
    <xf numFmtId="20" fontId="0" fillId="0" borderId="0" xfId="0" applyNumberFormat="1" applyAlignment="1" applyProtection="1"/>
    <xf numFmtId="0" fontId="29" fillId="0" borderId="0" xfId="0" applyFont="1" applyAlignment="1" applyProtection="1">
      <alignment horizontal="center"/>
    </xf>
    <xf numFmtId="49" fontId="5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Alignment="1" applyProtection="1">
      <alignment horizontal="left"/>
    </xf>
    <xf numFmtId="20" fontId="1" fillId="0" borderId="0" xfId="0" applyNumberFormat="1" applyFont="1" applyAlignment="1" applyProtection="1">
      <alignment horizontal="left"/>
    </xf>
    <xf numFmtId="0" fontId="1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/>
    <xf numFmtId="0" fontId="2" fillId="0" borderId="0" xfId="0" applyNumberFormat="1" applyFont="1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25" fillId="0" borderId="0" xfId="0" applyNumberFormat="1" applyFont="1" applyAlignment="1" applyProtection="1">
      <alignment horizontal="center" textRotation="90"/>
    </xf>
    <xf numFmtId="0" fontId="2" fillId="0" borderId="0" xfId="0" applyNumberFormat="1" applyFont="1" applyBorder="1" applyAlignment="1" applyProtection="1">
      <alignment horizontal="center"/>
    </xf>
    <xf numFmtId="20" fontId="1" fillId="0" borderId="0" xfId="0" applyNumberFormat="1" applyFont="1" applyBorder="1" applyAlignment="1" applyProtection="1">
      <alignment horizontal="center"/>
    </xf>
    <xf numFmtId="0" fontId="1" fillId="0" borderId="7" xfId="0" applyNumberFormat="1" applyFont="1" applyBorder="1" applyAlignment="1" applyProtection="1">
      <alignment horizontal="left"/>
    </xf>
    <xf numFmtId="0" fontId="1" fillId="0" borderId="2" xfId="0" applyNumberFormat="1" applyFont="1" applyBorder="1" applyAlignment="1" applyProtection="1">
      <alignment horizontal="left"/>
    </xf>
    <xf numFmtId="20" fontId="1" fillId="0" borderId="0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20" fontId="1" fillId="0" borderId="4" xfId="0" applyNumberFormat="1" applyFont="1" applyBorder="1" applyAlignment="1" applyProtection="1">
      <protection locked="0"/>
    </xf>
    <xf numFmtId="0" fontId="11" fillId="0" borderId="0" xfId="0" applyNumberFormat="1" applyFont="1" applyBorder="1" applyAlignment="1" applyProtection="1">
      <alignment horizontal="center"/>
    </xf>
    <xf numFmtId="0" fontId="10" fillId="0" borderId="0" xfId="0" applyNumberFormat="1" applyFont="1" applyBorder="1" applyAlignment="1" applyProtection="1">
      <alignment horizontal="center"/>
    </xf>
    <xf numFmtId="1" fontId="1" fillId="0" borderId="0" xfId="0" applyNumberFormat="1" applyFont="1" applyAlignment="1" applyProtection="1">
      <alignment horizontal="left"/>
      <protection locked="0"/>
    </xf>
    <xf numFmtId="20" fontId="1" fillId="0" borderId="0" xfId="0" applyNumberFormat="1" applyFont="1" applyBorder="1" applyAlignment="1" applyProtection="1">
      <alignment horizontal="center"/>
      <protection locked="0"/>
    </xf>
    <xf numFmtId="0" fontId="1" fillId="0" borderId="7" xfId="0" applyNumberFormat="1" applyFont="1" applyBorder="1" applyAlignment="1" applyProtection="1">
      <alignment horizontal="left"/>
    </xf>
    <xf numFmtId="0" fontId="1" fillId="0" borderId="2" xfId="0" applyNumberFormat="1" applyFont="1" applyBorder="1" applyAlignment="1" applyProtection="1">
      <alignment horizontal="left"/>
    </xf>
    <xf numFmtId="0" fontId="1" fillId="0" borderId="6" xfId="0" applyNumberFormat="1" applyFont="1" applyBorder="1" applyAlignment="1" applyProtection="1">
      <alignment horizontal="left"/>
    </xf>
    <xf numFmtId="0" fontId="25" fillId="0" borderId="0" xfId="0" applyNumberFormat="1" applyFont="1" applyAlignment="1" applyProtection="1">
      <alignment horizontal="center" textRotation="90"/>
    </xf>
    <xf numFmtId="0" fontId="25" fillId="0" borderId="0" xfId="0" applyNumberFormat="1" applyFont="1" applyBorder="1" applyAlignment="1" applyProtection="1">
      <alignment horizontal="center" textRotation="90"/>
    </xf>
    <xf numFmtId="0" fontId="2" fillId="0" borderId="0" xfId="0" applyNumberFormat="1" applyFont="1" applyBorder="1" applyAlignment="1" applyProtection="1">
      <alignment horizontal="center"/>
    </xf>
    <xf numFmtId="0" fontId="26" fillId="0" borderId="0" xfId="0" applyNumberFormat="1" applyFont="1" applyAlignment="1" applyProtection="1">
      <alignment horizontal="center"/>
    </xf>
    <xf numFmtId="0" fontId="23" fillId="5" borderId="0" xfId="0" applyNumberFormat="1" applyFont="1" applyFill="1" applyBorder="1" applyAlignment="1" applyProtection="1">
      <alignment horizontal="center" vertical="center"/>
    </xf>
    <xf numFmtId="0" fontId="23" fillId="5" borderId="5" xfId="0" applyNumberFormat="1" applyFont="1" applyFill="1" applyBorder="1" applyAlignment="1" applyProtection="1">
      <alignment horizontal="center" vertical="center"/>
    </xf>
    <xf numFmtId="0" fontId="24" fillId="5" borderId="0" xfId="0" applyFont="1" applyFill="1" applyBorder="1" applyAlignment="1" applyProtection="1">
      <alignment horizontal="center" vertical="center"/>
    </xf>
    <xf numFmtId="0" fontId="22" fillId="5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textRotation="90"/>
    </xf>
    <xf numFmtId="0" fontId="3" fillId="0" borderId="14" xfId="0" applyFont="1" applyBorder="1" applyAlignment="1" applyProtection="1">
      <alignment horizontal="center" textRotation="90"/>
    </xf>
    <xf numFmtId="0" fontId="3" fillId="0" borderId="0" xfId="0" applyNumberFormat="1" applyFont="1" applyAlignment="1" applyProtection="1">
      <alignment horizontal="center" textRotation="90"/>
    </xf>
    <xf numFmtId="0" fontId="3" fillId="0" borderId="0" xfId="0" applyNumberFormat="1" applyFont="1" applyBorder="1" applyAlignment="1" applyProtection="1">
      <alignment horizontal="center" textRotation="90"/>
    </xf>
    <xf numFmtId="0" fontId="13" fillId="0" borderId="8" xfId="0" applyFont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3" fillId="0" borderId="14" xfId="0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center" vertical="center"/>
    </xf>
    <xf numFmtId="20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12" fillId="0" borderId="0" xfId="0" applyFont="1" applyBorder="1" applyAlignment="1" applyProtection="1">
      <alignment horizontal="center"/>
    </xf>
    <xf numFmtId="0" fontId="9" fillId="3" borderId="0" xfId="0" applyFont="1" applyFill="1" applyAlignment="1" applyProtection="1">
      <alignment horizontal="center" vertical="center"/>
    </xf>
    <xf numFmtId="0" fontId="29" fillId="0" borderId="0" xfId="0" applyFont="1" applyAlignment="1" applyProtection="1">
      <alignment horizontal="center"/>
    </xf>
    <xf numFmtId="0" fontId="14" fillId="0" borderId="7" xfId="0" applyFont="1" applyBorder="1" applyAlignment="1" applyProtection="1">
      <alignment horizontal="center"/>
    </xf>
    <xf numFmtId="0" fontId="14" fillId="0" borderId="2" xfId="0" applyFont="1" applyBorder="1" applyAlignment="1" applyProtection="1">
      <alignment horizontal="center"/>
    </xf>
    <xf numFmtId="0" fontId="14" fillId="0" borderId="6" xfId="0" applyFont="1" applyBorder="1" applyAlignment="1" applyProtection="1">
      <alignment horizontal="center"/>
    </xf>
    <xf numFmtId="0" fontId="15" fillId="0" borderId="7" xfId="0" applyFont="1" applyBorder="1" applyAlignment="1" applyProtection="1">
      <alignment horizontal="center"/>
    </xf>
    <xf numFmtId="0" fontId="15" fillId="0" borderId="2" xfId="0" applyFont="1" applyBorder="1" applyAlignment="1" applyProtection="1">
      <alignment horizontal="center"/>
    </xf>
    <xf numFmtId="0" fontId="15" fillId="0" borderId="6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2" fillId="0" borderId="1" xfId="0" applyNumberFormat="1" applyFont="1" applyBorder="1" applyAlignment="1" applyProtection="1">
      <alignment horizontal="center"/>
    </xf>
    <xf numFmtId="0" fontId="19" fillId="5" borderId="1" xfId="0" applyNumberFormat="1" applyFont="1" applyFill="1" applyBorder="1" applyAlignment="1" applyProtection="1">
      <alignment horizontal="center" textRotation="90"/>
    </xf>
    <xf numFmtId="0" fontId="1" fillId="0" borderId="17" xfId="0" applyNumberFormat="1" applyFont="1" applyBorder="1" applyAlignment="1" applyProtection="1">
      <alignment horizontal="left"/>
    </xf>
    <xf numFmtId="0" fontId="1" fillId="0" borderId="5" xfId="0" applyNumberFormat="1" applyFont="1" applyBorder="1" applyAlignment="1" applyProtection="1">
      <alignment horizontal="left"/>
    </xf>
    <xf numFmtId="0" fontId="19" fillId="5" borderId="1" xfId="0" applyNumberFormat="1" applyFont="1" applyFill="1" applyBorder="1" applyAlignment="1" applyProtection="1">
      <alignment horizontal="center" vertical="center"/>
    </xf>
    <xf numFmtId="0" fontId="30" fillId="6" borderId="8" xfId="0" applyFont="1" applyFill="1" applyBorder="1" applyAlignment="1">
      <alignment horizontal="center" vertical="center" wrapText="1"/>
    </xf>
    <xf numFmtId="0" fontId="30" fillId="6" borderId="10" xfId="0" applyFont="1" applyFill="1" applyBorder="1" applyAlignment="1">
      <alignment horizontal="center" vertical="center" wrapText="1"/>
    </xf>
    <xf numFmtId="0" fontId="30" fillId="6" borderId="11" xfId="0" applyFont="1" applyFill="1" applyBorder="1" applyAlignment="1">
      <alignment horizontal="center" vertical="center" wrapText="1"/>
    </xf>
    <xf numFmtId="0" fontId="30" fillId="6" borderId="12" xfId="0" applyFont="1" applyFill="1" applyBorder="1" applyAlignment="1">
      <alignment horizontal="center" vertical="center" wrapText="1"/>
    </xf>
    <xf numFmtId="0" fontId="30" fillId="6" borderId="13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 vertical="center"/>
    </xf>
    <xf numFmtId="0" fontId="19" fillId="5" borderId="1" xfId="0" applyFont="1" applyFill="1" applyBorder="1" applyAlignment="1">
      <alignment horizontal="center" vertical="center" textRotation="90"/>
    </xf>
    <xf numFmtId="0" fontId="17" fillId="5" borderId="0" xfId="0" applyNumberFormat="1" applyFont="1" applyFill="1" applyBorder="1" applyAlignment="1" applyProtection="1">
      <alignment horizontal="center" vertical="center"/>
    </xf>
    <xf numFmtId="0" fontId="17" fillId="5" borderId="5" xfId="0" applyNumberFormat="1" applyFont="1" applyFill="1" applyBorder="1" applyAlignment="1" applyProtection="1">
      <alignment horizontal="center" vertical="center"/>
    </xf>
    <xf numFmtId="0" fontId="19" fillId="5" borderId="0" xfId="0" applyNumberFormat="1" applyFont="1" applyFill="1" applyAlignment="1" applyProtection="1">
      <alignment horizontal="center"/>
    </xf>
    <xf numFmtId="0" fontId="20" fillId="5" borderId="1" xfId="0" applyNumberFormat="1" applyFont="1" applyFill="1" applyBorder="1" applyAlignment="1" applyProtection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7" fillId="5" borderId="7" xfId="0" applyNumberFormat="1" applyFont="1" applyFill="1" applyBorder="1" applyAlignment="1" applyProtection="1">
      <alignment horizontal="center" vertical="center"/>
    </xf>
    <xf numFmtId="0" fontId="17" fillId="5" borderId="2" xfId="0" applyNumberFormat="1" applyFont="1" applyFill="1" applyBorder="1" applyAlignment="1" applyProtection="1">
      <alignment horizontal="center" vertical="center"/>
    </xf>
    <xf numFmtId="0" fontId="17" fillId="5" borderId="6" xfId="0" applyNumberFormat="1" applyFont="1" applyFill="1" applyBorder="1" applyAlignment="1" applyProtection="1">
      <alignment horizontal="center" vertical="center"/>
    </xf>
    <xf numFmtId="0" fontId="2" fillId="0" borderId="7" xfId="0" applyNumberFormat="1" applyFont="1" applyBorder="1" applyAlignment="1" applyProtection="1">
      <alignment horizontal="center"/>
    </xf>
    <xf numFmtId="0" fontId="2" fillId="0" borderId="2" xfId="0" applyNumberFormat="1" applyFont="1" applyBorder="1" applyAlignment="1" applyProtection="1">
      <alignment horizontal="center"/>
    </xf>
    <xf numFmtId="0" fontId="2" fillId="0" borderId="6" xfId="0" applyNumberFormat="1" applyFont="1" applyBorder="1" applyAlignment="1" applyProtection="1">
      <alignment horizontal="center"/>
    </xf>
    <xf numFmtId="0" fontId="19" fillId="5" borderId="22" xfId="0" applyNumberFormat="1" applyFont="1" applyFill="1" applyBorder="1" applyAlignment="1" applyProtection="1">
      <alignment horizontal="center" textRotation="90"/>
    </xf>
    <xf numFmtId="0" fontId="19" fillId="5" borderId="23" xfId="0" applyNumberFormat="1" applyFont="1" applyFill="1" applyBorder="1" applyAlignment="1" applyProtection="1">
      <alignment horizontal="center" textRotation="90"/>
    </xf>
    <xf numFmtId="0" fontId="19" fillId="5" borderId="18" xfId="0" applyNumberFormat="1" applyFont="1" applyFill="1" applyBorder="1" applyAlignment="1" applyProtection="1">
      <alignment horizontal="center" textRotation="90"/>
    </xf>
    <xf numFmtId="0" fontId="20" fillId="5" borderId="20" xfId="0" applyNumberFormat="1" applyFont="1" applyFill="1" applyBorder="1" applyAlignment="1" applyProtection="1">
      <alignment horizontal="center" vertical="center"/>
    </xf>
    <xf numFmtId="0" fontId="20" fillId="5" borderId="3" xfId="0" applyNumberFormat="1" applyFont="1" applyFill="1" applyBorder="1" applyAlignment="1" applyProtection="1">
      <alignment horizontal="center" vertical="center"/>
    </xf>
    <xf numFmtId="0" fontId="20" fillId="5" borderId="21" xfId="0" applyNumberFormat="1" applyFont="1" applyFill="1" applyBorder="1" applyAlignment="1" applyProtection="1">
      <alignment horizontal="center" vertical="center"/>
    </xf>
    <xf numFmtId="0" fontId="20" fillId="5" borderId="16" xfId="0" applyNumberFormat="1" applyFont="1" applyFill="1" applyBorder="1" applyAlignment="1" applyProtection="1">
      <alignment horizontal="center" vertical="center"/>
    </xf>
    <xf numFmtId="0" fontId="20" fillId="5" borderId="0" xfId="0" applyNumberFormat="1" applyFont="1" applyFill="1" applyBorder="1" applyAlignment="1" applyProtection="1">
      <alignment horizontal="center" vertical="center"/>
    </xf>
    <xf numFmtId="0" fontId="20" fillId="5" borderId="4" xfId="0" applyNumberFormat="1" applyFont="1" applyFill="1" applyBorder="1" applyAlignment="1" applyProtection="1">
      <alignment horizontal="center" vertical="center"/>
    </xf>
    <xf numFmtId="0" fontId="20" fillId="5" borderId="17" xfId="0" applyNumberFormat="1" applyFont="1" applyFill="1" applyBorder="1" applyAlignment="1" applyProtection="1">
      <alignment horizontal="center" vertical="center"/>
    </xf>
    <xf numFmtId="0" fontId="20" fillId="5" borderId="5" xfId="0" applyNumberFormat="1" applyFont="1" applyFill="1" applyBorder="1" applyAlignment="1" applyProtection="1">
      <alignment horizontal="center" vertical="center"/>
    </xf>
    <xf numFmtId="0" fontId="20" fillId="5" borderId="19" xfId="0" applyNumberFormat="1" applyFont="1" applyFill="1" applyBorder="1" applyAlignment="1" applyProtection="1">
      <alignment horizontal="center" vertical="center"/>
    </xf>
    <xf numFmtId="0" fontId="19" fillId="5" borderId="22" xfId="0" applyNumberFormat="1" applyFont="1" applyFill="1" applyBorder="1" applyAlignment="1" applyProtection="1">
      <alignment horizontal="center" vertical="center"/>
    </xf>
    <xf numFmtId="0" fontId="19" fillId="5" borderId="23" xfId="0" applyNumberFormat="1" applyFont="1" applyFill="1" applyBorder="1" applyAlignment="1" applyProtection="1">
      <alignment horizontal="center" vertical="center"/>
    </xf>
    <xf numFmtId="0" fontId="19" fillId="5" borderId="18" xfId="0" applyNumberFormat="1" applyFont="1" applyFill="1" applyBorder="1" applyAlignment="1" applyProtection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62</xdr:col>
          <xdr:colOff>152400</xdr:colOff>
          <xdr:row>8</xdr:row>
          <xdr:rowOff>152400</xdr:rowOff>
        </xdr:from>
        <xdr:to>
          <xdr:col>64</xdr:col>
          <xdr:colOff>180975</xdr:colOff>
          <xdr:row>12</xdr:row>
          <xdr:rowOff>133350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SCORE DEMO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190500</xdr:colOff>
      <xdr:row>36</xdr:row>
      <xdr:rowOff>59531</xdr:rowOff>
    </xdr:from>
    <xdr:to>
      <xdr:col>19</xdr:col>
      <xdr:colOff>213551</xdr:colOff>
      <xdr:row>50</xdr:row>
      <xdr:rowOff>59210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5750719"/>
          <a:ext cx="6095239" cy="2571429"/>
        </a:xfrm>
        <a:prstGeom prst="rect">
          <a:avLst/>
        </a:prstGeom>
      </xdr:spPr>
    </xdr:pic>
    <xdr:clientData/>
  </xdr:twoCellAnchor>
  <xdr:twoCellAnchor editAs="oneCell">
    <xdr:from>
      <xdr:col>22</xdr:col>
      <xdr:colOff>11907</xdr:colOff>
      <xdr:row>37</xdr:row>
      <xdr:rowOff>154782</xdr:rowOff>
    </xdr:from>
    <xdr:to>
      <xdr:col>29</xdr:col>
      <xdr:colOff>583092</xdr:colOff>
      <xdr:row>47</xdr:row>
      <xdr:rowOff>106931</xdr:rowOff>
    </xdr:to>
    <xdr:pic>
      <xdr:nvPicPr>
        <xdr:cNvPr id="7" name="Afbeelding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34188" y="6024563"/>
          <a:ext cx="2523810" cy="1809524"/>
        </a:xfrm>
        <a:prstGeom prst="rect">
          <a:avLst/>
        </a:prstGeom>
      </xdr:spPr>
    </xdr:pic>
    <xdr:clientData/>
  </xdr:twoCellAnchor>
  <xdr:twoCellAnchor editAs="oneCell">
    <xdr:from>
      <xdr:col>31</xdr:col>
      <xdr:colOff>35718</xdr:colOff>
      <xdr:row>39</xdr:row>
      <xdr:rowOff>11907</xdr:rowOff>
    </xdr:from>
    <xdr:to>
      <xdr:col>43</xdr:col>
      <xdr:colOff>642461</xdr:colOff>
      <xdr:row>45</xdr:row>
      <xdr:rowOff>92720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977437" y="6262688"/>
          <a:ext cx="3809524" cy="120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35</xdr:col>
          <xdr:colOff>19050</xdr:colOff>
          <xdr:row>27</xdr:row>
          <xdr:rowOff>19050</xdr:rowOff>
        </xdr:from>
        <xdr:to>
          <xdr:col>39</xdr:col>
          <xdr:colOff>209550</xdr:colOff>
          <xdr:row>30</xdr:row>
          <xdr:rowOff>38100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SCORE DEMO</a:t>
              </a:r>
            </a:p>
            <a:p>
              <a:pPr algn="ctr" rtl="0">
                <a:defRPr sz="1000"/>
              </a:pPr>
              <a:endParaRPr lang="nl-NL" sz="1000" b="0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  <xdr:twoCellAnchor editAs="oneCell">
    <xdr:from>
      <xdr:col>31</xdr:col>
      <xdr:colOff>178593</xdr:colOff>
      <xdr:row>46</xdr:row>
      <xdr:rowOff>119062</xdr:rowOff>
    </xdr:from>
    <xdr:to>
      <xdr:col>42</xdr:col>
      <xdr:colOff>390154</xdr:colOff>
      <xdr:row>53</xdr:row>
      <xdr:rowOff>30811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120312" y="7667625"/>
          <a:ext cx="2961905" cy="11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19</xdr:row>
      <xdr:rowOff>85725</xdr:rowOff>
    </xdr:from>
    <xdr:to>
      <xdr:col>14</xdr:col>
      <xdr:colOff>168573</xdr:colOff>
      <xdr:row>31</xdr:row>
      <xdr:rowOff>142554</xdr:rowOff>
    </xdr:to>
    <xdr:pic>
      <xdr:nvPicPr>
        <xdr:cNvPr id="7" name="Afbeelding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334000"/>
          <a:ext cx="4740572" cy="1999929"/>
        </a:xfrm>
        <a:prstGeom prst="rect">
          <a:avLst/>
        </a:prstGeom>
      </xdr:spPr>
    </xdr:pic>
    <xdr:clientData/>
  </xdr:twoCellAnchor>
  <xdr:twoCellAnchor editAs="oneCell">
    <xdr:from>
      <xdr:col>14</xdr:col>
      <xdr:colOff>104775</xdr:colOff>
      <xdr:row>19</xdr:row>
      <xdr:rowOff>142875</xdr:rowOff>
    </xdr:from>
    <xdr:to>
      <xdr:col>18</xdr:col>
      <xdr:colOff>390210</xdr:colOff>
      <xdr:row>31</xdr:row>
      <xdr:rowOff>9299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76775" y="5391150"/>
          <a:ext cx="2523810" cy="1809524"/>
        </a:xfrm>
        <a:prstGeom prst="rect">
          <a:avLst/>
        </a:prstGeom>
      </xdr:spPr>
    </xdr:pic>
    <xdr:clientData/>
  </xdr:twoCellAnchor>
  <xdr:twoCellAnchor editAs="oneCell">
    <xdr:from>
      <xdr:col>18</xdr:col>
      <xdr:colOff>533400</xdr:colOff>
      <xdr:row>22</xdr:row>
      <xdr:rowOff>9525</xdr:rowOff>
    </xdr:from>
    <xdr:to>
      <xdr:col>28</xdr:col>
      <xdr:colOff>190024</xdr:colOff>
      <xdr:row>29</xdr:row>
      <xdr:rowOff>76050</xdr:rowOff>
    </xdr:to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43775" y="5743575"/>
          <a:ext cx="3809524" cy="1200000"/>
        </a:xfrm>
        <a:prstGeom prst="rect">
          <a:avLst/>
        </a:prstGeom>
      </xdr:spPr>
    </xdr:pic>
    <xdr:clientData/>
  </xdr:twoCellAnchor>
  <xdr:twoCellAnchor editAs="oneCell">
    <xdr:from>
      <xdr:col>29</xdr:col>
      <xdr:colOff>123825</xdr:colOff>
      <xdr:row>21</xdr:row>
      <xdr:rowOff>142875</xdr:rowOff>
    </xdr:from>
    <xdr:to>
      <xdr:col>36</xdr:col>
      <xdr:colOff>85355</xdr:colOff>
      <xdr:row>29</xdr:row>
      <xdr:rowOff>9380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334750" y="5715000"/>
          <a:ext cx="2961905" cy="11619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26277</xdr:colOff>
      <xdr:row>3</xdr:row>
      <xdr:rowOff>151087</xdr:rowOff>
    </xdr:from>
    <xdr:to>
      <xdr:col>17</xdr:col>
      <xdr:colOff>556843</xdr:colOff>
      <xdr:row>9</xdr:row>
      <xdr:rowOff>154050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9070" y="1234966"/>
          <a:ext cx="2731928" cy="115253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14654</xdr:colOff>
      <xdr:row>3</xdr:row>
      <xdr:rowOff>21981</xdr:rowOff>
    </xdr:from>
    <xdr:to>
      <xdr:col>15</xdr:col>
      <xdr:colOff>274445</xdr:colOff>
      <xdr:row>12</xdr:row>
      <xdr:rowOff>109678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14289" y="1084385"/>
          <a:ext cx="2523810" cy="18095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39413</xdr:colOff>
      <xdr:row>3</xdr:row>
      <xdr:rowOff>55015</xdr:rowOff>
    </xdr:from>
    <xdr:to>
      <xdr:col>15</xdr:col>
      <xdr:colOff>167770</xdr:colOff>
      <xdr:row>7</xdr:row>
      <xdr:rowOff>26276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3465" y="1053498"/>
          <a:ext cx="2348667" cy="739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BW100"/>
  <sheetViews>
    <sheetView showGridLines="0" tabSelected="1" zoomScale="80" zoomScaleNormal="80" workbookViewId="0">
      <selection sqref="A1:AX2"/>
    </sheetView>
  </sheetViews>
  <sheetFormatPr defaultRowHeight="14.25" x14ac:dyDescent="0.2"/>
  <cols>
    <col min="1" max="1" width="13.7109375" style="56" customWidth="1"/>
    <col min="2" max="7" width="3.7109375" style="56" customWidth="1"/>
    <col min="8" max="8" width="3.7109375" style="65" customWidth="1"/>
    <col min="9" max="9" width="3.5703125" style="61" customWidth="1"/>
    <col min="10" max="11" width="3.7109375" style="65" customWidth="1"/>
    <col min="12" max="12" width="3.7109375" style="56" customWidth="1"/>
    <col min="13" max="13" width="3.5703125" style="56" customWidth="1"/>
    <col min="14" max="14" width="4.28515625" style="56" customWidth="1"/>
    <col min="15" max="15" width="13.7109375" style="56" customWidth="1"/>
    <col min="16" max="17" width="3.5703125" style="56" customWidth="1"/>
    <col min="18" max="18" width="3.7109375" style="56" customWidth="1"/>
    <col min="19" max="19" width="3.7109375" style="66" customWidth="1"/>
    <col min="20" max="20" width="3.7109375" style="62" customWidth="1"/>
    <col min="21" max="25" width="3.7109375" style="56" customWidth="1"/>
    <col min="26" max="26" width="3.7109375" style="65" customWidth="1"/>
    <col min="27" max="27" width="3.7109375" style="62" customWidth="1"/>
    <col min="28" max="28" width="3.7109375" style="65" customWidth="1"/>
    <col min="29" max="29" width="6.7109375" style="56" bestFit="1" customWidth="1"/>
    <col min="30" max="30" width="13.7109375" style="56" customWidth="1"/>
    <col min="31" max="42" width="3.7109375" style="56" customWidth="1"/>
    <col min="43" max="43" width="6.7109375" style="56" bestFit="1" customWidth="1"/>
    <col min="44" max="44" width="13.7109375" style="56" customWidth="1"/>
    <col min="45" max="52" width="3.7109375" style="56" customWidth="1"/>
    <col min="53" max="53" width="3.28515625" style="56" customWidth="1"/>
    <col min="54" max="54" width="3.42578125" style="56" customWidth="1"/>
    <col min="55" max="55" width="4.28515625" style="56" customWidth="1"/>
    <col min="56" max="56" width="9.140625" style="56" customWidth="1"/>
    <col min="57" max="57" width="6.140625" style="56" customWidth="1"/>
    <col min="58" max="61" width="9.140625" style="56"/>
    <col min="62" max="62" width="2.28515625" style="56" bestFit="1" customWidth="1"/>
    <col min="63" max="63" width="9.7109375" style="56" bestFit="1" customWidth="1"/>
    <col min="64" max="64" width="2.28515625" style="56" bestFit="1" customWidth="1"/>
    <col min="65" max="65" width="10.42578125" style="56" bestFit="1" customWidth="1"/>
    <col min="66" max="66" width="2.28515625" style="56" bestFit="1" customWidth="1"/>
    <col min="67" max="67" width="10.140625" style="56" bestFit="1" customWidth="1"/>
    <col min="68" max="68" width="2.28515625" style="56" bestFit="1" customWidth="1"/>
    <col min="69" max="73" width="9.140625" style="56"/>
    <col min="74" max="74" width="12.140625" style="56" bestFit="1" customWidth="1"/>
    <col min="75" max="16384" width="9.140625" style="56"/>
  </cols>
  <sheetData>
    <row r="1" spans="1:75" ht="14.25" customHeight="1" x14ac:dyDescent="0.2">
      <c r="A1" s="125" t="s">
        <v>30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2">
        <f>COUNTA(T13:V18)</f>
        <v>18</v>
      </c>
      <c r="AZ1" s="2">
        <f>COUNTA(AS13:AU18)</f>
        <v>18</v>
      </c>
      <c r="BA1" s="2">
        <f>COUNTA(T26:V31)</f>
        <v>18</v>
      </c>
      <c r="BB1" s="2">
        <f>COUNTA(#REF!)</f>
        <v>1</v>
      </c>
      <c r="BC1" s="68"/>
      <c r="BD1" s="68"/>
      <c r="BE1" s="68"/>
      <c r="BF1" s="68"/>
      <c r="BJ1" s="56">
        <f ca="1">VALUE(A6)</f>
        <v>4</v>
      </c>
      <c r="BK1" s="56" t="str">
        <f>B6</f>
        <v>PA TEAM 1</v>
      </c>
      <c r="BL1" s="56">
        <f ca="1">VALUE(O6)</f>
        <v>3</v>
      </c>
      <c r="BM1" s="56" t="str">
        <f>P6</f>
        <v>PB TEAM 1</v>
      </c>
      <c r="BN1" s="56">
        <f ca="1">VALUE(AD6)</f>
        <v>2</v>
      </c>
      <c r="BO1" s="56" t="str">
        <f>AE6</f>
        <v>PC TEAM 1</v>
      </c>
    </row>
    <row r="2" spans="1:75" ht="15" customHeight="1" x14ac:dyDescent="0.2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68"/>
      <c r="AZ2" s="68"/>
      <c r="BA2" s="68"/>
      <c r="BB2" s="68"/>
      <c r="BC2" s="68"/>
      <c r="BD2" s="68"/>
      <c r="BE2" s="68"/>
      <c r="BF2" s="68"/>
      <c r="BJ2" s="56">
        <f ca="1">VALUE(A7)</f>
        <v>1</v>
      </c>
      <c r="BK2" s="56" t="str">
        <f>B7</f>
        <v>PA TEAM 2</v>
      </c>
      <c r="BL2" s="56">
        <f ca="1">VALUE(O7)</f>
        <v>4</v>
      </c>
      <c r="BM2" s="56" t="str">
        <f>P7</f>
        <v>PB TEAM 2</v>
      </c>
      <c r="BN2" s="56">
        <f ca="1">VALUE(AD7)</f>
        <v>4</v>
      </c>
      <c r="BO2" s="56" t="str">
        <f>AE7</f>
        <v>PC TEAM 2</v>
      </c>
    </row>
    <row r="3" spans="1:75" s="57" customFormat="1" ht="21" customHeight="1" x14ac:dyDescent="0.25">
      <c r="A3" s="127" t="s">
        <v>10</v>
      </c>
      <c r="B3" s="1"/>
      <c r="C3" s="1"/>
      <c r="D3" s="2"/>
      <c r="E3" s="2"/>
      <c r="F3" s="4"/>
      <c r="G3" s="4"/>
      <c r="H3" s="3"/>
      <c r="I3" s="17"/>
      <c r="J3" s="10"/>
      <c r="K3" s="119" t="s">
        <v>20</v>
      </c>
      <c r="L3" s="119" t="s">
        <v>18</v>
      </c>
      <c r="M3" s="119" t="s">
        <v>19</v>
      </c>
      <c r="N3" s="119" t="s">
        <v>17</v>
      </c>
      <c r="O3" s="129" t="s">
        <v>10</v>
      </c>
      <c r="P3" s="1"/>
      <c r="Q3" s="1"/>
      <c r="R3" s="1"/>
      <c r="S3" s="1"/>
      <c r="T3" s="1"/>
      <c r="U3" s="13"/>
      <c r="V3" s="13"/>
      <c r="W3" s="4"/>
      <c r="X3" s="17"/>
      <c r="Y3" s="1"/>
      <c r="Z3" s="119" t="s">
        <v>20</v>
      </c>
      <c r="AA3" s="119" t="s">
        <v>18</v>
      </c>
      <c r="AB3" s="119" t="s">
        <v>19</v>
      </c>
      <c r="AC3" s="119" t="s">
        <v>17</v>
      </c>
      <c r="AD3" s="129" t="s">
        <v>10</v>
      </c>
      <c r="AE3" s="10"/>
      <c r="AF3" s="69"/>
      <c r="AG3" s="1"/>
      <c r="AH3" s="4"/>
      <c r="AI3" s="4"/>
      <c r="AJ3" s="4"/>
      <c r="AK3" s="17"/>
      <c r="AL3" s="1"/>
      <c r="AM3" s="1"/>
      <c r="AN3" s="119" t="s">
        <v>20</v>
      </c>
      <c r="AO3" s="119" t="s">
        <v>18</v>
      </c>
      <c r="AP3" s="119" t="s">
        <v>19</v>
      </c>
      <c r="AQ3" s="119" t="s">
        <v>17</v>
      </c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"/>
      <c r="BJ3" s="56">
        <f ca="1">VALUE(A8)</f>
        <v>2</v>
      </c>
      <c r="BK3" s="56" t="str">
        <f>B8</f>
        <v>PA TEAM 3</v>
      </c>
      <c r="BL3" s="56">
        <f ca="1">VALUE(O8)</f>
        <v>1</v>
      </c>
      <c r="BM3" s="56" t="str">
        <f>P8</f>
        <v>PB TEAM 3</v>
      </c>
      <c r="BN3" s="56">
        <f ca="1">VALUE(AD8)</f>
        <v>3</v>
      </c>
      <c r="BO3" s="56" t="str">
        <f>AE8</f>
        <v>PC TEAM 3</v>
      </c>
      <c r="BP3" s="56"/>
      <c r="BQ3" s="56"/>
    </row>
    <row r="4" spans="1:75" s="57" customFormat="1" ht="20.25" customHeight="1" x14ac:dyDescent="0.25">
      <c r="A4" s="127"/>
      <c r="B4" s="1"/>
      <c r="C4" s="1"/>
      <c r="D4" s="11"/>
      <c r="E4" s="70"/>
      <c r="F4" s="71"/>
      <c r="G4" s="71"/>
      <c r="H4" s="71"/>
      <c r="I4" s="18"/>
      <c r="J4" s="3"/>
      <c r="K4" s="119"/>
      <c r="L4" s="119"/>
      <c r="M4" s="119"/>
      <c r="N4" s="119"/>
      <c r="O4" s="129"/>
      <c r="P4" s="1"/>
      <c r="Q4" s="1"/>
      <c r="R4" s="1"/>
      <c r="S4" s="1"/>
      <c r="T4" s="11"/>
      <c r="U4" s="12"/>
      <c r="V4" s="12"/>
      <c r="W4" s="12"/>
      <c r="X4" s="15"/>
      <c r="Y4" s="11"/>
      <c r="Z4" s="119"/>
      <c r="AA4" s="119"/>
      <c r="AB4" s="119"/>
      <c r="AC4" s="119"/>
      <c r="AD4" s="129"/>
      <c r="AE4" s="10"/>
      <c r="AF4" s="2"/>
      <c r="AG4" s="1"/>
      <c r="AH4" s="4"/>
      <c r="AI4" s="4"/>
      <c r="AJ4" s="4"/>
      <c r="AK4" s="15"/>
      <c r="AL4" s="1"/>
      <c r="AM4" s="1"/>
      <c r="AN4" s="119"/>
      <c r="AO4" s="119"/>
      <c r="AP4" s="119"/>
      <c r="AQ4" s="119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"/>
      <c r="BJ4" s="56">
        <f ca="1">VALUE(A9)</f>
        <v>3</v>
      </c>
      <c r="BK4" s="56" t="str">
        <f>B9</f>
        <v>PA TEAM 4</v>
      </c>
      <c r="BL4" s="56">
        <f ca="1">VALUE(O9)</f>
        <v>2</v>
      </c>
      <c r="BM4" s="56" t="str">
        <f>P9</f>
        <v>PB TEAM 4</v>
      </c>
      <c r="BN4" s="56">
        <f ca="1">VALUE(AD9)</f>
        <v>5</v>
      </c>
      <c r="BO4" s="56" t="str">
        <f>AE9</f>
        <v>PC TEAM 4</v>
      </c>
      <c r="BP4" s="56"/>
      <c r="BQ4" s="56"/>
    </row>
    <row r="5" spans="1:75" s="57" customFormat="1" ht="21.75" customHeight="1" thickBot="1" x14ac:dyDescent="0.25">
      <c r="A5" s="128"/>
      <c r="B5" s="126" t="s">
        <v>12</v>
      </c>
      <c r="C5" s="126"/>
      <c r="D5" s="126"/>
      <c r="E5" s="126"/>
      <c r="F5" s="126"/>
      <c r="G5" s="126"/>
      <c r="H5" s="24" t="s">
        <v>1</v>
      </c>
      <c r="I5" s="25" t="s">
        <v>2</v>
      </c>
      <c r="J5" s="25" t="s">
        <v>3</v>
      </c>
      <c r="K5" s="120"/>
      <c r="L5" s="120"/>
      <c r="M5" s="120"/>
      <c r="N5" s="120"/>
      <c r="O5" s="130"/>
      <c r="P5" s="126" t="s">
        <v>11</v>
      </c>
      <c r="Q5" s="126"/>
      <c r="R5" s="126"/>
      <c r="S5" s="126"/>
      <c r="T5" s="126"/>
      <c r="U5" s="126"/>
      <c r="V5" s="126"/>
      <c r="W5" s="24" t="s">
        <v>1</v>
      </c>
      <c r="X5" s="24" t="s">
        <v>2</v>
      </c>
      <c r="Y5" s="24" t="s">
        <v>3</v>
      </c>
      <c r="Z5" s="120"/>
      <c r="AA5" s="120"/>
      <c r="AB5" s="120"/>
      <c r="AC5" s="120"/>
      <c r="AD5" s="130"/>
      <c r="AE5" s="126" t="s">
        <v>24</v>
      </c>
      <c r="AF5" s="126"/>
      <c r="AG5" s="126"/>
      <c r="AH5" s="126"/>
      <c r="AI5" s="126"/>
      <c r="AJ5" s="126"/>
      <c r="AK5" s="24" t="s">
        <v>1</v>
      </c>
      <c r="AL5" s="24" t="s">
        <v>2</v>
      </c>
      <c r="AM5" s="24" t="s">
        <v>3</v>
      </c>
      <c r="AN5" s="120"/>
      <c r="AO5" s="120"/>
      <c r="AP5" s="120"/>
      <c r="AQ5" s="120"/>
      <c r="AR5" s="1"/>
      <c r="AV5" s="56"/>
      <c r="AW5" s="56"/>
      <c r="AX5" s="56"/>
      <c r="AY5" s="56"/>
      <c r="AZ5" s="56"/>
      <c r="BA5" s="56"/>
      <c r="BB5" s="56"/>
      <c r="BC5" s="56"/>
      <c r="BN5" s="56">
        <f ca="1">VALUE(AD10)</f>
        <v>1</v>
      </c>
      <c r="BO5" s="56" t="str">
        <f>AE10</f>
        <v>PC TEAM 5</v>
      </c>
      <c r="BP5" s="56"/>
    </row>
    <row r="6" spans="1:75" s="57" customFormat="1" ht="18" customHeight="1" x14ac:dyDescent="0.2">
      <c r="A6" s="46">
        <f ca="1">RANK(J6,$J$6:$J$9,0)</f>
        <v>4</v>
      </c>
      <c r="B6" s="121" t="s">
        <v>34</v>
      </c>
      <c r="C6" s="121"/>
      <c r="D6" s="121"/>
      <c r="E6" s="121"/>
      <c r="F6" s="121"/>
      <c r="G6" s="121"/>
      <c r="H6" s="47">
        <f ca="1">SUMIF($F$13:$K$18,B6,$T$13:$T$18)+SUMIF($M$13:$R$18,B6,$V$13:$V$18)</f>
        <v>5</v>
      </c>
      <c r="I6" s="47">
        <f ca="1">SUMIF($F$13:$K$18,B6,$V$13:$V$18)+SUMIF($M$13:$R$18,B6,$T$13:$T$18)</f>
        <v>7</v>
      </c>
      <c r="J6" s="48">
        <f ca="1">(K6*3)+L6+(H6*0.001)-(I6*0.001)</f>
        <v>0.99799999999999989</v>
      </c>
      <c r="K6" s="49">
        <f>SUMPRODUCT(($F$13:$K$18=B6)*($X$13:$X$18=3))+SUMPRODUCT(($M$13:$R$18=B6)*($Z$13:$Z$18=3))</f>
        <v>0</v>
      </c>
      <c r="L6" s="49">
        <f>SUMPRODUCT(($F$13:$K$18=B6)*($X$13:$X$18=1))+SUMPRODUCT(($M$13:$R$18=B6)*($Z$13:$Z$18=1))</f>
        <v>1</v>
      </c>
      <c r="M6" s="49">
        <f>SUMPRODUCT(($F$13:$K$18=B6)*($X$13:$X$18=0))+SUMPRODUCT(($M$13:$R$18=B6)*($Z$13:$Z$18=0))</f>
        <v>2</v>
      </c>
      <c r="N6" s="72">
        <f ca="1">H6-I6</f>
        <v>-2</v>
      </c>
      <c r="O6" s="46">
        <f ca="1">RANK(Y6,$Y$6:$Y$10,0)</f>
        <v>3</v>
      </c>
      <c r="P6" s="121" t="s">
        <v>38</v>
      </c>
      <c r="Q6" s="121"/>
      <c r="R6" s="121"/>
      <c r="S6" s="121"/>
      <c r="T6" s="121"/>
      <c r="U6" s="121"/>
      <c r="V6" s="121"/>
      <c r="W6" s="47">
        <f ca="1">SUMIF($AE$13:$AJ$22,P6,$AS$13:$AS$22)+SUMIF($AL$13:$AQ$22,P6,$AU$13:$AU$22)</f>
        <v>6</v>
      </c>
      <c r="X6" s="47">
        <f ca="1">SUMIF($AE$13:$AJ$22,P6,$AU$13:$AU$22)+SUMIF($AL$13:$AQ$22,P6,$AS$13:$AS$22)</f>
        <v>5</v>
      </c>
      <c r="Y6" s="48">
        <f ca="1">(Z6*3)+AA6+(W6*0.001)-(X6*0.001)</f>
        <v>7.0010000000000003</v>
      </c>
      <c r="Z6" s="49">
        <f>SUMPRODUCT(($AE$13:$AJ$22=P6)*($AW$13:$AW$22=3))+SUMPRODUCT(($AL$13:$AQ$22=P6)*($AY$13:$AY$22=3))</f>
        <v>2</v>
      </c>
      <c r="AA6" s="49">
        <f>SUMPRODUCT(($AE$13:$AJ$22=P6)*($AW$13:$AW$22=1))+SUMPRODUCT(($AL$13:$AQ$22=P6)*($AY$13:$AY$22=1))</f>
        <v>1</v>
      </c>
      <c r="AB6" s="49">
        <f>SUMPRODUCT(($AE$13:$AJ$22=P6)*($AW$13:$AW$22=0))+SUMPRODUCT(($AL$13:$AQ$22=P6)*($AY$13:$AY$22=0))</f>
        <v>1</v>
      </c>
      <c r="AC6" s="72">
        <f ca="1">W6-X6</f>
        <v>1</v>
      </c>
      <c r="AD6" s="46">
        <f ca="1">RANK(AM6,$AM$6:$AM$10,0)</f>
        <v>2</v>
      </c>
      <c r="AE6" s="121" t="s">
        <v>42</v>
      </c>
      <c r="AF6" s="121"/>
      <c r="AG6" s="121"/>
      <c r="AH6" s="121"/>
      <c r="AI6" s="121"/>
      <c r="AJ6" s="121"/>
      <c r="AK6" s="47">
        <f ca="1">SUMIF($F$26:$K$35,AE6,$T$26:$T$35)+SUMIF($M$26:$R$35,AE6,$V$26:$V$35)</f>
        <v>24</v>
      </c>
      <c r="AL6" s="47">
        <f ca="1">SUMIF($F$26:$K$35,AE6,$V$26:$V$35)+SUMIF($M$26:$R$35,AE6,$T$26:$T$35)</f>
        <v>19</v>
      </c>
      <c r="AM6" s="48">
        <f ca="1">(AN6*3)+AO6+(AK6*0.001)-(AL6*0.001)</f>
        <v>6.0049999999999999</v>
      </c>
      <c r="AN6" s="49">
        <f>SUMPRODUCT(($F$26:$K$35=AE6)*($X$26:$X$35=3))+SUMPRODUCT(($M$26:$R$35=AE6)*($Z$26:$Z$35=3))</f>
        <v>2</v>
      </c>
      <c r="AO6" s="49">
        <f>SUMPRODUCT(($F$26:$K$35=AE6)*($X$26:$X$35=1))+SUMPRODUCT(($M$26:$R$35=AE6)*($Z$26:$Z$35=1))</f>
        <v>0</v>
      </c>
      <c r="AP6" s="49">
        <f>SUMPRODUCT(($F$26:$K$35=AE6)*($X$26:$X$35=0))+SUMPRODUCT(($M$26:$R$35=AE6)*($Z$26:$Z$35=0))</f>
        <v>2</v>
      </c>
      <c r="AQ6" s="72">
        <f ca="1">AK6-AL6</f>
        <v>5</v>
      </c>
      <c r="AR6" s="1"/>
      <c r="AV6" s="56"/>
    </row>
    <row r="7" spans="1:75" s="57" customFormat="1" ht="18" customHeight="1" x14ac:dyDescent="0.2">
      <c r="A7" s="50">
        <f ca="1">RANK(J7,$J$6:$J$9,0)</f>
        <v>1</v>
      </c>
      <c r="B7" s="121" t="s">
        <v>35</v>
      </c>
      <c r="C7" s="121"/>
      <c r="D7" s="121"/>
      <c r="E7" s="121"/>
      <c r="F7" s="121"/>
      <c r="G7" s="121"/>
      <c r="H7" s="7">
        <f ca="1">SUMIF($F$13:$K$18,B7,$T$13:$T$18)+SUMIF($M$13:$R$18,B7,$V$13:$V$18)</f>
        <v>7</v>
      </c>
      <c r="I7" s="7">
        <f ca="1">SUMIF($F$13:$K$18,B7,$V$13:$V$18)+SUMIF($M$13:$R$18,B7,$T$13:$T$18)</f>
        <v>4</v>
      </c>
      <c r="J7" s="26">
        <f ca="1">(K7*3)+L7+(H7*0.001)-(I7*0.001)</f>
        <v>7.0030000000000001</v>
      </c>
      <c r="K7" s="27">
        <f>SUMPRODUCT(($F$13:$K$18=B7)*($X$13:$X$18=3))+SUMPRODUCT(($M$13:$R$18=B7)*($Z$13:$Z$18=3))</f>
        <v>2</v>
      </c>
      <c r="L7" s="27">
        <f>SUMPRODUCT(($F$13:$K$18=B7)*($X$13:$X$18=1))+SUMPRODUCT(($M$13:$R$18=B7)*($Z$13:$Z$18=1))</f>
        <v>1</v>
      </c>
      <c r="M7" s="27">
        <f>SUMPRODUCT(($F$13:$K$18=B7)*($X$13:$X$18=0))+SUMPRODUCT(($M$13:$R$18=B7)*($Z$13:$Z$18=0))</f>
        <v>0</v>
      </c>
      <c r="N7" s="73">
        <f ca="1">H7-I7</f>
        <v>3</v>
      </c>
      <c r="O7" s="50">
        <f ca="1">RANK(Y7,$Y$6:$Y$10,0)</f>
        <v>4</v>
      </c>
      <c r="P7" s="121" t="s">
        <v>39</v>
      </c>
      <c r="Q7" s="121"/>
      <c r="R7" s="121"/>
      <c r="S7" s="121"/>
      <c r="T7" s="121"/>
      <c r="U7" s="121"/>
      <c r="V7" s="121"/>
      <c r="W7" s="7">
        <f ca="1">SUMIF($AE$13:$AJ$22,P7,$AS$13:$AS$22)+SUMIF($AL$13:$AQ$22,P7,$AU$13:$AU$22)</f>
        <v>5</v>
      </c>
      <c r="X7" s="7">
        <f ca="1">SUMIF($AE$13:$AJ$22,P7,$AU$13:$AU$22)+SUMIF($AL$13:$AQ$22,P7,$AS$13:$AS$22)</f>
        <v>7</v>
      </c>
      <c r="Y7" s="26">
        <f ca="1">(Z7*3)+AA7+(W7*0.001)-(X7*0.001)</f>
        <v>2.9979999999999998</v>
      </c>
      <c r="Z7" s="27">
        <f>SUMPRODUCT(($AE$13:$AJ$22=P7)*($AW$13:$AW$22=3))+SUMPRODUCT(($AL$13:$AQ$22=P7)*($AY$13:$AY$22=3))</f>
        <v>1</v>
      </c>
      <c r="AA7" s="27">
        <f>SUMPRODUCT(($AE$13:$AJ$22=P7)*($AW$13:$AW$22=1))+SUMPRODUCT(($AL$13:$AQ$22=P7)*($AY$13:$AY$22=1))</f>
        <v>0</v>
      </c>
      <c r="AB7" s="27">
        <f>SUMPRODUCT(($AE$13:$AJ$22=P7)*($AW$13:$AW$22=0))+SUMPRODUCT(($AL$13:$AQ$22=P7)*($AY$13:$AY$22=0))</f>
        <v>3</v>
      </c>
      <c r="AC7" s="73">
        <f ca="1">W7-X7</f>
        <v>-2</v>
      </c>
      <c r="AD7" s="50">
        <f ca="1">RANK(AM7,$AM$6:$AM$10,0)</f>
        <v>4</v>
      </c>
      <c r="AE7" s="121" t="s">
        <v>43</v>
      </c>
      <c r="AF7" s="121"/>
      <c r="AG7" s="121"/>
      <c r="AH7" s="121"/>
      <c r="AI7" s="121"/>
      <c r="AJ7" s="121"/>
      <c r="AK7" s="7">
        <f ca="1">SUMIF($F$26:$K$35,AE7,$T$26:$T$35)+SUMIF($M$26:$R$35,AE7,$V$26:$V$35)</f>
        <v>9</v>
      </c>
      <c r="AL7" s="7">
        <f ca="1">SUMIF($F$26:$K$35,AE7,$V$26:$V$35)+SUMIF($M$26:$R$35,AE7,$T$26:$T$35)</f>
        <v>16</v>
      </c>
      <c r="AM7" s="26">
        <f ca="1">(AN7*3)+AO7+(AK7*0.001)-(AL7*0.001)</f>
        <v>5.9930000000000003</v>
      </c>
      <c r="AN7" s="27">
        <f>SUMPRODUCT(($F$26:$K$35=AE7)*($X$26:$X$35=3))+SUMPRODUCT(($M$26:$R$35=AE7)*($Z$26:$Z$35=3))</f>
        <v>2</v>
      </c>
      <c r="AO7" s="27">
        <f>SUMPRODUCT(($F$26:$K$35=AE7)*($X$26:$X$35=1))+SUMPRODUCT(($M$26:$R$35=AE7)*($Z$26:$Z$35=1))</f>
        <v>0</v>
      </c>
      <c r="AP7" s="27">
        <f>SUMPRODUCT(($F$26:$K$35=AE7)*($X$26:$X$35=0))+SUMPRODUCT(($M$26:$R$35=AE7)*($Z$26:$Z$35=0))</f>
        <v>2</v>
      </c>
      <c r="AQ7" s="73">
        <f ca="1">AK7-AL7</f>
        <v>-7</v>
      </c>
      <c r="AR7" s="1"/>
      <c r="AV7" s="56"/>
    </row>
    <row r="8" spans="1:75" s="57" customFormat="1" ht="18" customHeight="1" x14ac:dyDescent="0.2">
      <c r="A8" s="50">
        <f ca="1">RANK(J8,$J$6:$J$9,0)</f>
        <v>2</v>
      </c>
      <c r="B8" s="121" t="s">
        <v>36</v>
      </c>
      <c r="C8" s="121"/>
      <c r="D8" s="121"/>
      <c r="E8" s="121"/>
      <c r="F8" s="121"/>
      <c r="G8" s="121"/>
      <c r="H8" s="7">
        <f ca="1">SUMIF($F$13:$K$18,B8,$T$13:$T$18)+SUMIF($M$13:$R$18,B8,$V$13:$V$18)</f>
        <v>6</v>
      </c>
      <c r="I8" s="7">
        <f ca="1">SUMIF($F$13:$K$18,B8,$V$13:$V$18)+SUMIF($M$13:$R$18,B8,$T$13:$T$18)</f>
        <v>4</v>
      </c>
      <c r="J8" s="26">
        <f ca="1">(K8*3)+L8+(H8*0.001)-(I8*0.001)</f>
        <v>5.0020000000000007</v>
      </c>
      <c r="K8" s="27">
        <f>SUMPRODUCT(($F$13:$K$18=B8)*($X$13:$X$18=3))+SUMPRODUCT(($M$13:$R$18=B8)*($Z$13:$Z$18=3))</f>
        <v>1</v>
      </c>
      <c r="L8" s="27">
        <f>SUMPRODUCT(($F$13:$K$18=B8)*($X$13:$X$18=1))+SUMPRODUCT(($M$13:$R$18=B8)*($Z$13:$Z$18=1))</f>
        <v>2</v>
      </c>
      <c r="M8" s="27">
        <f>SUMPRODUCT(($F$13:$K$18=B8)*($X$13:$X$18=0))+SUMPRODUCT(($M$13:$R$18=B8)*($Z$13:$Z$18=0))</f>
        <v>0</v>
      </c>
      <c r="N8" s="73">
        <f ca="1">H8-I8</f>
        <v>2</v>
      </c>
      <c r="O8" s="50">
        <f ca="1">RANK(Y8,$Y$6:$Y$10,0)</f>
        <v>1</v>
      </c>
      <c r="P8" s="121" t="s">
        <v>40</v>
      </c>
      <c r="Q8" s="121"/>
      <c r="R8" s="121"/>
      <c r="S8" s="121"/>
      <c r="T8" s="121"/>
      <c r="U8" s="121"/>
      <c r="V8" s="121"/>
      <c r="W8" s="7">
        <f ca="1">SUMIF($AE$13:$AJ$22,P8,$AS$13:$AS$22)+SUMIF($AL$13:$AQ$22,P8,$AU$13:$AU$22)</f>
        <v>7</v>
      </c>
      <c r="X8" s="7">
        <f ca="1">SUMIF($AE$13:$AJ$22,P8,$AU$13:$AU$22)+SUMIF($AL$13:$AQ$22,P8,$AS$13:$AS$22)</f>
        <v>5</v>
      </c>
      <c r="Y8" s="26">
        <f ca="1">(Z8*3)+AA8+(W8*0.001)-(X8*0.001)</f>
        <v>9.0019999999999989</v>
      </c>
      <c r="Z8" s="27">
        <f>SUMPRODUCT(($AE$13:$AJ$22=P8)*($AW$13:$AW$22=3))+SUMPRODUCT(($AL$13:$AQ$22=P8)*($AY$13:$AY$22=3))</f>
        <v>3</v>
      </c>
      <c r="AA8" s="27">
        <f>SUMPRODUCT(($AE$13:$AJ$22=P8)*($AW$13:$AW$22=1))+SUMPRODUCT(($AL$13:$AQ$22=P8)*($AY$13:$AY$22=1))</f>
        <v>0</v>
      </c>
      <c r="AB8" s="27">
        <f>SUMPRODUCT(($AE$13:$AJ$22=P8)*($AW$13:$AW$22=0))+SUMPRODUCT(($AL$13:$AQ$22=P8)*($AY$13:$AY$22=0))</f>
        <v>1</v>
      </c>
      <c r="AC8" s="73">
        <f ca="1">W8-X8</f>
        <v>2</v>
      </c>
      <c r="AD8" s="50">
        <f ca="1">RANK(AM8,$AM$6:$AM$10,0)</f>
        <v>3</v>
      </c>
      <c r="AE8" s="121" t="s">
        <v>44</v>
      </c>
      <c r="AF8" s="121"/>
      <c r="AG8" s="121"/>
      <c r="AH8" s="121"/>
      <c r="AI8" s="121"/>
      <c r="AJ8" s="121"/>
      <c r="AK8" s="7">
        <f ca="1">SUMIF($F$26:$K$35,AE8,$T$26:$T$35)+SUMIF($M$26:$R$35,AE8,$V$26:$V$35)</f>
        <v>17</v>
      </c>
      <c r="AL8" s="7">
        <f ca="1">SUMIF($F$26:$K$35,AE8,$V$26:$V$35)+SUMIF($M$26:$R$35,AE8,$T$26:$T$35)</f>
        <v>17</v>
      </c>
      <c r="AM8" s="26">
        <f ca="1">(AN8*3)+AO8+(AK8*0.001)-(AL8*0.001)</f>
        <v>6</v>
      </c>
      <c r="AN8" s="27">
        <f>SUMPRODUCT(($F$26:$K$35=AE8)*($X$26:$X$35=3))+SUMPRODUCT(($M$26:$R$35=AE8)*($Z$26:$Z$35=3))</f>
        <v>2</v>
      </c>
      <c r="AO8" s="27">
        <f>SUMPRODUCT(($F$26:$K$35=AE8)*($X$26:$X$35=1))+SUMPRODUCT(($M$26:$R$35=AE8)*($Z$26:$Z$35=1))</f>
        <v>0</v>
      </c>
      <c r="AP8" s="27">
        <f>SUMPRODUCT(($F$26:$K$35=AE8)*($X$26:$X$35=0))+SUMPRODUCT(($M$26:$R$35=AE8)*($Z$26:$Z$35=0))</f>
        <v>2</v>
      </c>
      <c r="AQ8" s="73">
        <f ca="1">AK8-AL8</f>
        <v>0</v>
      </c>
      <c r="AR8" s="1"/>
      <c r="BV8" s="57" t="s">
        <v>51</v>
      </c>
    </row>
    <row r="9" spans="1:75" s="57" customFormat="1" ht="18" customHeight="1" thickBot="1" x14ac:dyDescent="0.25">
      <c r="A9" s="51">
        <f ca="1">RANK(J9,$J$6:$J$9,0)</f>
        <v>3</v>
      </c>
      <c r="B9" s="121" t="s">
        <v>37</v>
      </c>
      <c r="C9" s="121"/>
      <c r="D9" s="121"/>
      <c r="E9" s="121"/>
      <c r="F9" s="121"/>
      <c r="G9" s="121"/>
      <c r="H9" s="52">
        <f ca="1">SUMIF($F$13:$K$18,B9,$T$13:$T$18)+SUMIF($M$13:$R$18,B9,$V$13:$V$18)</f>
        <v>6</v>
      </c>
      <c r="I9" s="52">
        <f ca="1">SUMIF($F$13:$K$18,B9,$V$13:$V$18)+SUMIF($M$13:$R$18,B9,$T$13:$T$18)</f>
        <v>9</v>
      </c>
      <c r="J9" s="53">
        <f ca="1">(K9*3)+L9+(H9*0.001)-(I9*0.001)</f>
        <v>2.9969999999999999</v>
      </c>
      <c r="K9" s="54">
        <f>SUMPRODUCT(($F$13:$K$18=B9)*($X$13:$X$18=3))+SUMPRODUCT(($M$13:$R$18=B9)*($Z$13:$Z$18=3))</f>
        <v>1</v>
      </c>
      <c r="L9" s="54">
        <f>SUMPRODUCT(($F$13:$K$18=B9)*($X$13:$X$18=1))+SUMPRODUCT(($M$13:$R$18=B9)*($Z$13:$Z$18=1))</f>
        <v>0</v>
      </c>
      <c r="M9" s="54">
        <f>SUMPRODUCT(($F$13:$K$18=B9)*($X$13:$X$18=0))+SUMPRODUCT(($M$13:$R$18=B9)*($Z$13:$Z$18=0))</f>
        <v>2</v>
      </c>
      <c r="N9" s="74">
        <f ca="1">H9-I9</f>
        <v>-3</v>
      </c>
      <c r="O9" s="51">
        <f ca="1">RANK(Y9,$Y$6:$Y$10,0)</f>
        <v>2</v>
      </c>
      <c r="P9" s="121" t="s">
        <v>41</v>
      </c>
      <c r="Q9" s="121"/>
      <c r="R9" s="121"/>
      <c r="S9" s="121"/>
      <c r="T9" s="121"/>
      <c r="U9" s="121"/>
      <c r="V9" s="121"/>
      <c r="W9" s="52">
        <f ca="1">SUMIF($AE$13:$AJ$22,P9,$AS$13:$AS$22)+SUMIF($AL$13:$AQ$22,P9,$AU$13:$AU$22)</f>
        <v>9</v>
      </c>
      <c r="X9" s="52">
        <f ca="1">SUMIF($AE$13:$AJ$22,P9,$AU$13:$AU$22)+SUMIF($AL$13:$AQ$22,P9,$AS$13:$AS$22)</f>
        <v>2</v>
      </c>
      <c r="Y9" s="53">
        <f ca="1">(Z9*3)+AA9+(W9*0.001)-(X9*0.001)</f>
        <v>7.0070000000000006</v>
      </c>
      <c r="Z9" s="54">
        <f>SUMPRODUCT(($AE$13:$AJ$22=P9)*($AW$13:$AW$22=3))+SUMPRODUCT(($AL$13:$AQ$22=P9)*($AY$13:$AY$22=3))</f>
        <v>2</v>
      </c>
      <c r="AA9" s="54">
        <f>SUMPRODUCT(($AE$13:$AJ$22=P9)*($AW$13:$AW$22=1))+SUMPRODUCT(($AL$13:$AQ$22=P9)*($AY$13:$AY$22=1))</f>
        <v>1</v>
      </c>
      <c r="AB9" s="54">
        <f>SUMPRODUCT(($AE$13:$AJ$22=P9)*($AW$13:$AW$22=0))+SUMPRODUCT(($AL$13:$AQ$22=P9)*($AY$13:$AY$22=0))</f>
        <v>1</v>
      </c>
      <c r="AC9" s="74">
        <f ca="1">W9-X9</f>
        <v>7</v>
      </c>
      <c r="AD9" s="51">
        <f ca="1">RANK(AM9,$AM$6:$AM$10,0)</f>
        <v>5</v>
      </c>
      <c r="AE9" s="121" t="s">
        <v>45</v>
      </c>
      <c r="AF9" s="121"/>
      <c r="AG9" s="121"/>
      <c r="AH9" s="121"/>
      <c r="AI9" s="121"/>
      <c r="AJ9" s="121"/>
      <c r="AK9" s="52">
        <f ca="1">SUMIF($F$26:$K$35,AE9,$T$26:$T$35)+SUMIF($M$26:$R$35,AE9,$V$26:$V$35)</f>
        <v>7</v>
      </c>
      <c r="AL9" s="52">
        <f ca="1">SUMIF($F$26:$K$35,AE9,$V$26:$V$35)+SUMIF($M$26:$R$35,AE9,$T$26:$T$35)</f>
        <v>19</v>
      </c>
      <c r="AM9" s="53">
        <f ca="1">(AN9*3)+AO9+(AK9*0.001)-(AL9*0.001)</f>
        <v>-1.2E-2</v>
      </c>
      <c r="AN9" s="54">
        <f>SUMPRODUCT(($F$26:$K$35=AE9)*($X$26:$X$35=3))+SUMPRODUCT(($M$26:$R$35=AE9)*($Z$26:$Z$35=3))</f>
        <v>0</v>
      </c>
      <c r="AO9" s="54">
        <f>SUMPRODUCT(($F$26:$K$35=AE9)*($X$26:$X$35=1))+SUMPRODUCT(($M$26:$R$35=AE9)*($Z$26:$Z$35=1))</f>
        <v>0</v>
      </c>
      <c r="AP9" s="54">
        <f>SUMPRODUCT(($F$26:$K$35=AE9)*($X$26:$X$35=0))+SUMPRODUCT(($M$26:$R$35=AE9)*($Z$26:$Z$35=0))</f>
        <v>4</v>
      </c>
      <c r="AQ9" s="74">
        <f ca="1">AK9-AL9</f>
        <v>-12</v>
      </c>
      <c r="AR9" s="1"/>
      <c r="BU9" s="57">
        <f ca="1">RANK(BW9,$BW$9:$BW$11,0)</f>
        <v>3</v>
      </c>
      <c r="BV9" s="57" t="str">
        <f ca="1">VLOOKUP(2,$A$6:$N$9,2,FALSE)</f>
        <v>PA TEAM 3</v>
      </c>
      <c r="BW9" s="114">
        <f ca="1">VLOOKUP(2,$A$6:$N$9,10,FALSE)</f>
        <v>5.0020000000000007</v>
      </c>
    </row>
    <row r="10" spans="1:75" s="57" customFormat="1" ht="18" customHeight="1" thickBo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51">
        <f ca="1">RANK(Y10,$Y$6:$Y$10,0)</f>
        <v>5</v>
      </c>
      <c r="P10" s="121" t="s">
        <v>52</v>
      </c>
      <c r="Q10" s="121"/>
      <c r="R10" s="121"/>
      <c r="S10" s="121"/>
      <c r="T10" s="121"/>
      <c r="U10" s="121"/>
      <c r="V10" s="121"/>
      <c r="W10" s="52">
        <f ca="1">SUMIF($AE$13:$AJ$22,P10,$AS$13:$AS$22)+SUMIF($AL$13:$AQ$22,P10,$AU$13:$AU$22)</f>
        <v>2</v>
      </c>
      <c r="X10" s="52">
        <f ca="1">SUMIF($AE$13:$AJ$22,P10,$AU$13:$AU$22)+SUMIF($AL$13:$AQ$22,P10,$AS$13:$AS$22)</f>
        <v>10</v>
      </c>
      <c r="Y10" s="53">
        <f ca="1">(Z10*3)+AA10+(W10*0.001)-(X10*0.001)</f>
        <v>1.9919999999999998</v>
      </c>
      <c r="Z10" s="54">
        <f>SUMPRODUCT(($AE$13:$AJ$22=P10)*($AW$13:$AW$22=3))+SUMPRODUCT(($AL$13:$AQ$22=P10)*($AY$13:$AY$22=3))</f>
        <v>0</v>
      </c>
      <c r="AA10" s="54">
        <f>SUMPRODUCT(($AE$13:$AJ$22=P10)*($AW$13:$AW$22=1))+SUMPRODUCT(($AL$13:$AQ$22=P10)*($AY$13:$AY$22=1))</f>
        <v>2</v>
      </c>
      <c r="AB10" s="54">
        <f>SUMPRODUCT(($AE$13:$AJ$22=P10)*($AW$13:$AW$22=0))+SUMPRODUCT(($AL$13:$AQ$22=P10)*($AY$13:$AY$22=0))</f>
        <v>2</v>
      </c>
      <c r="AC10" s="74">
        <f ca="1">W10-X10</f>
        <v>-8</v>
      </c>
      <c r="AD10" s="51">
        <f ca="1">RANK(AM10,$AM$6:$AM$10,0)</f>
        <v>1</v>
      </c>
      <c r="AE10" s="121" t="s">
        <v>46</v>
      </c>
      <c r="AF10" s="121"/>
      <c r="AG10" s="121"/>
      <c r="AH10" s="121"/>
      <c r="AI10" s="121"/>
      <c r="AJ10" s="121"/>
      <c r="AK10" s="52">
        <f ca="1">SUMIF($F$26:$K$35,AE10,$T$26:$T$35)+SUMIF($M$26:$R$35,AE10,$V$26:$V$35)</f>
        <v>20</v>
      </c>
      <c r="AL10" s="52">
        <f ca="1">SUMIF($F$26:$K$35,AE10,$V$26:$V$35)+SUMIF($M$26:$R$35,AE10,$T$26:$T$35)</f>
        <v>6</v>
      </c>
      <c r="AM10" s="53">
        <f ca="1">(AN10*3)+AO10+(AK10*0.001)-(AL10*0.001)</f>
        <v>12.013999999999999</v>
      </c>
      <c r="AN10" s="54">
        <f>SUMPRODUCT(($F$26:$K$35=AE10)*($X$26:$X$35=3))+SUMPRODUCT(($M$26:$R$35=AE10)*($Z$26:$Z$35=3))</f>
        <v>4</v>
      </c>
      <c r="AO10" s="54">
        <f>SUMPRODUCT(($F$26:$K$35=AE10)*($X$26:$X$35=1))+SUMPRODUCT(($M$26:$R$35=AE10)*($Z$26:$Z$35=1))</f>
        <v>0</v>
      </c>
      <c r="AP10" s="54">
        <f>SUMPRODUCT(($F$26:$K$35=AE10)*($X$26:$X$35=0))+SUMPRODUCT(($M$26:$R$35=AE10)*($Z$26:$Z$35=0))</f>
        <v>0</v>
      </c>
      <c r="AQ10" s="74">
        <f ca="1">AK10-AL10</f>
        <v>14</v>
      </c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E10" s="1"/>
      <c r="BF10" s="1"/>
      <c r="BU10" s="57">
        <f ca="1">RANK(BW10,$BW$9:$BW$11,0)</f>
        <v>1</v>
      </c>
      <c r="BV10" s="57" t="str">
        <f ca="1">VLOOKUP(2,$O$6:$Y$10,2,FALSE)</f>
        <v>PB TEAM 4</v>
      </c>
      <c r="BW10" s="114">
        <f ca="1">VLOOKUP(2,$O$6:$Y$10,11,FALSE)</f>
        <v>7.0070000000000006</v>
      </c>
    </row>
    <row r="11" spans="1:75" s="57" customFormat="1" ht="18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6"/>
      <c r="AA11" s="5"/>
      <c r="AB11" s="6"/>
      <c r="AC11" s="1"/>
      <c r="AD11" s="1"/>
      <c r="AE11" s="105"/>
      <c r="AF11" s="105"/>
      <c r="AG11" s="105"/>
      <c r="AH11" s="105"/>
      <c r="AI11" s="105"/>
      <c r="AJ11" s="105"/>
      <c r="AK11" s="10"/>
      <c r="AL11" s="10"/>
      <c r="AM11" s="112"/>
      <c r="AN11" s="113"/>
      <c r="AO11" s="113"/>
      <c r="AP11" s="113"/>
      <c r="AQ11" s="103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E11" s="1"/>
      <c r="BF11" s="1"/>
      <c r="BU11" s="57">
        <f ca="1">RANK(BW11,$BW$9:$BW$11,0)</f>
        <v>2</v>
      </c>
      <c r="BV11" s="57" t="str">
        <f ca="1">VLOOKUP(2,$AD$6:$AM$10,2,FALSE)</f>
        <v>PC TEAM 1</v>
      </c>
      <c r="BW11" s="114">
        <f ca="1">VLOOKUP(2,$AD$6:$AM$10,10,FALSE)</f>
        <v>6.0049999999999999</v>
      </c>
    </row>
    <row r="12" spans="1:75" s="57" customFormat="1" ht="18" customHeight="1" x14ac:dyDescent="0.25">
      <c r="A12" s="3"/>
      <c r="B12" s="1"/>
      <c r="C12" s="123" t="s">
        <v>21</v>
      </c>
      <c r="D12" s="123"/>
      <c r="E12" s="1"/>
      <c r="F12" s="123" t="s">
        <v>48</v>
      </c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"/>
      <c r="T12" s="124" t="s">
        <v>22</v>
      </c>
      <c r="U12" s="124"/>
      <c r="V12" s="124"/>
      <c r="W12" s="1"/>
      <c r="X12" s="122" t="s">
        <v>23</v>
      </c>
      <c r="Y12" s="122"/>
      <c r="Z12" s="122"/>
      <c r="AA12" s="1"/>
      <c r="AB12" s="123" t="s">
        <v>21</v>
      </c>
      <c r="AC12" s="123"/>
      <c r="AD12" s="1"/>
      <c r="AE12" s="123" t="s">
        <v>49</v>
      </c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23"/>
      <c r="AS12" s="124" t="s">
        <v>22</v>
      </c>
      <c r="AT12" s="124"/>
      <c r="AU12" s="124"/>
      <c r="AV12" s="1"/>
      <c r="AW12" s="122" t="s">
        <v>23</v>
      </c>
      <c r="AX12" s="122"/>
      <c r="AY12" s="122"/>
      <c r="AZ12" s="1"/>
      <c r="BA12" s="1"/>
      <c r="BB12" s="1"/>
    </row>
    <row r="13" spans="1:75" s="58" customFormat="1" ht="18" customHeight="1" x14ac:dyDescent="0.25">
      <c r="A13" s="3"/>
      <c r="B13" s="3"/>
      <c r="C13" s="115">
        <v>0.375</v>
      </c>
      <c r="D13" s="115"/>
      <c r="E13" s="75"/>
      <c r="F13" s="116" t="str">
        <f>B6</f>
        <v>PA TEAM 1</v>
      </c>
      <c r="G13" s="117"/>
      <c r="H13" s="117"/>
      <c r="I13" s="117"/>
      <c r="J13" s="117"/>
      <c r="K13" s="117"/>
      <c r="L13" s="14" t="s">
        <v>0</v>
      </c>
      <c r="M13" s="117" t="str">
        <f>B7</f>
        <v>PA TEAM 2</v>
      </c>
      <c r="N13" s="117"/>
      <c r="O13" s="117"/>
      <c r="P13" s="117"/>
      <c r="Q13" s="117"/>
      <c r="R13" s="118"/>
      <c r="S13" s="3"/>
      <c r="T13" s="60">
        <v>1</v>
      </c>
      <c r="U13" s="63" t="s">
        <v>0</v>
      </c>
      <c r="V13" s="60">
        <v>2</v>
      </c>
      <c r="W13" s="3"/>
      <c r="X13" s="44">
        <f>IF(T13="","",IF(T13&gt;V13,3,IF(T13=V13,1,0)))</f>
        <v>0</v>
      </c>
      <c r="Y13" s="3"/>
      <c r="Z13" s="44">
        <f>IF(V13="","",IF(V13&gt;T13,3,IF(V13=T13,1,0)))</f>
        <v>3</v>
      </c>
      <c r="AA13" s="3"/>
      <c r="AB13" s="115">
        <v>0.375</v>
      </c>
      <c r="AC13" s="115"/>
      <c r="AD13" s="3"/>
      <c r="AE13" s="116" t="str">
        <f>P6</f>
        <v>PB TEAM 1</v>
      </c>
      <c r="AF13" s="117"/>
      <c r="AG13" s="117"/>
      <c r="AH13" s="117"/>
      <c r="AI13" s="117"/>
      <c r="AJ13" s="117"/>
      <c r="AK13" s="16" t="s">
        <v>0</v>
      </c>
      <c r="AL13" s="117" t="str">
        <f>P7</f>
        <v>PB TEAM 2</v>
      </c>
      <c r="AM13" s="117"/>
      <c r="AN13" s="117"/>
      <c r="AO13" s="117"/>
      <c r="AP13" s="117"/>
      <c r="AQ13" s="118"/>
      <c r="AR13" s="19"/>
      <c r="AS13" s="60">
        <v>1</v>
      </c>
      <c r="AT13" s="63" t="s">
        <v>0</v>
      </c>
      <c r="AU13" s="60">
        <v>0</v>
      </c>
      <c r="AV13" s="3"/>
      <c r="AW13" s="44">
        <f>IF(AS13="","",IF(AS13&gt;AU13,3,IF(AS13=AU13,1,0)))</f>
        <v>3</v>
      </c>
      <c r="AX13" s="3"/>
      <c r="AY13" s="44">
        <f>IF(AU13="","",IF(AU13&gt;AS13,3,IF(AU13=AS13,1,0)))</f>
        <v>0</v>
      </c>
      <c r="AZ13" s="3"/>
      <c r="BA13" s="3"/>
      <c r="BB13" s="3"/>
      <c r="BC13" s="3"/>
      <c r="BD13" s="3"/>
    </row>
    <row r="14" spans="1:75" s="55" customFormat="1" ht="18" customHeight="1" x14ac:dyDescent="0.25">
      <c r="A14" s="2"/>
      <c r="B14" s="2"/>
      <c r="C14" s="115">
        <v>0.3888888888888889</v>
      </c>
      <c r="D14" s="115"/>
      <c r="E14" s="75"/>
      <c r="F14" s="116" t="str">
        <f>B8</f>
        <v>PA TEAM 3</v>
      </c>
      <c r="G14" s="117"/>
      <c r="H14" s="117"/>
      <c r="I14" s="117"/>
      <c r="J14" s="117"/>
      <c r="K14" s="117"/>
      <c r="L14" s="14" t="s">
        <v>0</v>
      </c>
      <c r="M14" s="117" t="str">
        <f>B9</f>
        <v>PA TEAM 4</v>
      </c>
      <c r="N14" s="117"/>
      <c r="O14" s="117"/>
      <c r="P14" s="117"/>
      <c r="Q14" s="117"/>
      <c r="R14" s="118"/>
      <c r="S14" s="2"/>
      <c r="T14" s="60">
        <v>3</v>
      </c>
      <c r="U14" s="63" t="s">
        <v>0</v>
      </c>
      <c r="V14" s="60">
        <v>1</v>
      </c>
      <c r="W14" s="2"/>
      <c r="X14" s="44">
        <f>IF(T14="","",IF(T14&gt;V14,3,IF(T14=V14,1,0)))</f>
        <v>3</v>
      </c>
      <c r="Y14" s="3"/>
      <c r="Z14" s="44">
        <f t="shared" ref="Z14:Z18" si="0">IF(V14="","",IF(V14&gt;T14,3,IF(V14=T14,1,0)))</f>
        <v>0</v>
      </c>
      <c r="AA14" s="2"/>
      <c r="AB14" s="115">
        <v>0.3888888888888889</v>
      </c>
      <c r="AC14" s="115"/>
      <c r="AD14" s="2"/>
      <c r="AE14" s="116" t="str">
        <f>P8</f>
        <v>PB TEAM 3</v>
      </c>
      <c r="AF14" s="117"/>
      <c r="AG14" s="117"/>
      <c r="AH14" s="117"/>
      <c r="AI14" s="117"/>
      <c r="AJ14" s="117"/>
      <c r="AK14" s="16" t="s">
        <v>0</v>
      </c>
      <c r="AL14" s="117" t="str">
        <f>P9</f>
        <v>PB TEAM 4</v>
      </c>
      <c r="AM14" s="117"/>
      <c r="AN14" s="117"/>
      <c r="AO14" s="117"/>
      <c r="AP14" s="117"/>
      <c r="AQ14" s="118"/>
      <c r="AR14" s="19"/>
      <c r="AS14" s="60">
        <v>1</v>
      </c>
      <c r="AT14" s="63" t="s">
        <v>0</v>
      </c>
      <c r="AU14" s="60">
        <v>0</v>
      </c>
      <c r="AV14" s="2"/>
      <c r="AW14" s="44">
        <f>IF(AS14="","",IF(AS14&gt;AU14,3,IF(AS14=AU14,1,0)))</f>
        <v>3</v>
      </c>
      <c r="AX14" s="3"/>
      <c r="AY14" s="44">
        <f t="shared" ref="AY14:AY18" si="1">IF(AU14="","",IF(AU14&gt;AS14,3,IF(AU14=AS14,1,0)))</f>
        <v>0</v>
      </c>
      <c r="AZ14" s="2"/>
      <c r="BA14" s="2"/>
      <c r="BB14" s="2"/>
      <c r="BC14" s="3"/>
      <c r="BD14" s="2"/>
    </row>
    <row r="15" spans="1:75" s="55" customFormat="1" ht="18" customHeight="1" x14ac:dyDescent="0.25">
      <c r="A15" s="2"/>
      <c r="B15" s="2"/>
      <c r="C15" s="115">
        <v>0.40277777777777801</v>
      </c>
      <c r="D15" s="115"/>
      <c r="E15" s="75"/>
      <c r="F15" s="116" t="str">
        <f>B9</f>
        <v>PA TEAM 4</v>
      </c>
      <c r="G15" s="117"/>
      <c r="H15" s="117"/>
      <c r="I15" s="117"/>
      <c r="J15" s="117"/>
      <c r="K15" s="117"/>
      <c r="L15" s="14" t="s">
        <v>0</v>
      </c>
      <c r="M15" s="117" t="str">
        <f>B6</f>
        <v>PA TEAM 1</v>
      </c>
      <c r="N15" s="117"/>
      <c r="O15" s="117"/>
      <c r="P15" s="117"/>
      <c r="Q15" s="117"/>
      <c r="R15" s="118"/>
      <c r="S15" s="2"/>
      <c r="T15" s="60">
        <v>3</v>
      </c>
      <c r="U15" s="63" t="s">
        <v>0</v>
      </c>
      <c r="V15" s="60">
        <v>2</v>
      </c>
      <c r="W15" s="2"/>
      <c r="X15" s="44">
        <f t="shared" ref="X15:X18" si="2">IF(T15="","",IF(T15&gt;V15,3,IF(T15=V15,1,0)))</f>
        <v>3</v>
      </c>
      <c r="Y15" s="3"/>
      <c r="Z15" s="44">
        <f t="shared" si="0"/>
        <v>0</v>
      </c>
      <c r="AA15" s="2"/>
      <c r="AB15" s="115">
        <v>0.40277777777777801</v>
      </c>
      <c r="AC15" s="115"/>
      <c r="AD15" s="2"/>
      <c r="AE15" s="116" t="str">
        <f>P10</f>
        <v>PB TEAM 5</v>
      </c>
      <c r="AF15" s="117"/>
      <c r="AG15" s="117"/>
      <c r="AH15" s="117"/>
      <c r="AI15" s="117"/>
      <c r="AJ15" s="117"/>
      <c r="AK15" s="16" t="s">
        <v>0</v>
      </c>
      <c r="AL15" s="117" t="str">
        <f>P6</f>
        <v>PB TEAM 1</v>
      </c>
      <c r="AM15" s="117"/>
      <c r="AN15" s="117"/>
      <c r="AO15" s="117"/>
      <c r="AP15" s="117"/>
      <c r="AQ15" s="118"/>
      <c r="AR15" s="19"/>
      <c r="AS15" s="60">
        <v>1</v>
      </c>
      <c r="AT15" s="63" t="s">
        <v>0</v>
      </c>
      <c r="AU15" s="60">
        <v>1</v>
      </c>
      <c r="AV15" s="2"/>
      <c r="AW15" s="44">
        <f t="shared" ref="AW15:AW18" si="3">IF(AS15="","",IF(AS15&gt;AU15,3,IF(AS15=AU15,1,0)))</f>
        <v>1</v>
      </c>
      <c r="AX15" s="3"/>
      <c r="AY15" s="44">
        <f t="shared" si="1"/>
        <v>1</v>
      </c>
      <c r="AZ15" s="2"/>
      <c r="BA15" s="2"/>
      <c r="BB15" s="2"/>
      <c r="BC15" s="3"/>
      <c r="BD15" s="2"/>
    </row>
    <row r="16" spans="1:75" s="55" customFormat="1" ht="18" customHeight="1" x14ac:dyDescent="0.25">
      <c r="A16" s="2"/>
      <c r="B16" s="2"/>
      <c r="C16" s="115">
        <v>0.41666666666666702</v>
      </c>
      <c r="D16" s="115"/>
      <c r="E16" s="75"/>
      <c r="F16" s="116" t="str">
        <f>B7</f>
        <v>PA TEAM 2</v>
      </c>
      <c r="G16" s="117"/>
      <c r="H16" s="117"/>
      <c r="I16" s="117"/>
      <c r="J16" s="117"/>
      <c r="K16" s="117"/>
      <c r="L16" s="14" t="s">
        <v>0</v>
      </c>
      <c r="M16" s="117" t="str">
        <f>B8</f>
        <v>PA TEAM 3</v>
      </c>
      <c r="N16" s="117"/>
      <c r="O16" s="117"/>
      <c r="P16" s="117"/>
      <c r="Q16" s="117"/>
      <c r="R16" s="118"/>
      <c r="S16" s="2"/>
      <c r="T16" s="60">
        <v>1</v>
      </c>
      <c r="U16" s="63" t="s">
        <v>0</v>
      </c>
      <c r="V16" s="60">
        <v>1</v>
      </c>
      <c r="W16" s="2"/>
      <c r="X16" s="44">
        <f t="shared" si="2"/>
        <v>1</v>
      </c>
      <c r="Y16" s="3"/>
      <c r="Z16" s="44">
        <f t="shared" si="0"/>
        <v>1</v>
      </c>
      <c r="AA16" s="2"/>
      <c r="AB16" s="115">
        <v>0.41666666666666702</v>
      </c>
      <c r="AC16" s="115"/>
      <c r="AD16" s="2"/>
      <c r="AE16" s="116" t="str">
        <f>P7</f>
        <v>PB TEAM 2</v>
      </c>
      <c r="AF16" s="117"/>
      <c r="AG16" s="117"/>
      <c r="AH16" s="117"/>
      <c r="AI16" s="117"/>
      <c r="AJ16" s="117"/>
      <c r="AK16" s="16" t="s">
        <v>0</v>
      </c>
      <c r="AL16" s="117" t="str">
        <f>P8</f>
        <v>PB TEAM 3</v>
      </c>
      <c r="AM16" s="117"/>
      <c r="AN16" s="117"/>
      <c r="AO16" s="117"/>
      <c r="AP16" s="117"/>
      <c r="AQ16" s="118"/>
      <c r="AR16" s="19"/>
      <c r="AS16" s="60">
        <v>1</v>
      </c>
      <c r="AT16" s="63" t="s">
        <v>0</v>
      </c>
      <c r="AU16" s="60">
        <v>2</v>
      </c>
      <c r="AV16" s="2"/>
      <c r="AW16" s="44">
        <f t="shared" si="3"/>
        <v>0</v>
      </c>
      <c r="AX16" s="3"/>
      <c r="AY16" s="44">
        <f t="shared" si="1"/>
        <v>3</v>
      </c>
      <c r="AZ16" s="2"/>
      <c r="BA16" s="2"/>
      <c r="BB16" s="2"/>
      <c r="BC16" s="3"/>
      <c r="BD16" s="2"/>
    </row>
    <row r="17" spans="1:56" s="55" customFormat="1" ht="18" customHeight="1" x14ac:dyDescent="0.25">
      <c r="A17" s="2"/>
      <c r="B17" s="2"/>
      <c r="C17" s="115">
        <v>0.43055555555555602</v>
      </c>
      <c r="D17" s="115"/>
      <c r="E17" s="75"/>
      <c r="F17" s="116" t="str">
        <f>B7</f>
        <v>PA TEAM 2</v>
      </c>
      <c r="G17" s="117"/>
      <c r="H17" s="117"/>
      <c r="I17" s="117"/>
      <c r="J17" s="117"/>
      <c r="K17" s="117"/>
      <c r="L17" s="14" t="s">
        <v>0</v>
      </c>
      <c r="M17" s="117" t="str">
        <f>B9</f>
        <v>PA TEAM 4</v>
      </c>
      <c r="N17" s="117"/>
      <c r="O17" s="117"/>
      <c r="P17" s="117"/>
      <c r="Q17" s="117"/>
      <c r="R17" s="118"/>
      <c r="S17" s="2"/>
      <c r="T17" s="60">
        <v>4</v>
      </c>
      <c r="U17" s="63" t="s">
        <v>0</v>
      </c>
      <c r="V17" s="60">
        <v>2</v>
      </c>
      <c r="W17" s="2"/>
      <c r="X17" s="44">
        <f t="shared" si="2"/>
        <v>3</v>
      </c>
      <c r="Y17" s="3"/>
      <c r="Z17" s="44">
        <f t="shared" si="0"/>
        <v>0</v>
      </c>
      <c r="AA17" s="2"/>
      <c r="AB17" s="115">
        <v>0.43055555555555602</v>
      </c>
      <c r="AC17" s="115"/>
      <c r="AD17" s="2"/>
      <c r="AE17" s="116" t="str">
        <f>P10</f>
        <v>PB TEAM 5</v>
      </c>
      <c r="AF17" s="117"/>
      <c r="AG17" s="117"/>
      <c r="AH17" s="117"/>
      <c r="AI17" s="117"/>
      <c r="AJ17" s="117"/>
      <c r="AK17" s="16" t="s">
        <v>0</v>
      </c>
      <c r="AL17" s="117" t="str">
        <f>P9</f>
        <v>PB TEAM 4</v>
      </c>
      <c r="AM17" s="117"/>
      <c r="AN17" s="117"/>
      <c r="AO17" s="117"/>
      <c r="AP17" s="117"/>
      <c r="AQ17" s="118"/>
      <c r="AR17" s="19"/>
      <c r="AS17" s="60">
        <v>1</v>
      </c>
      <c r="AT17" s="63" t="s">
        <v>0</v>
      </c>
      <c r="AU17" s="60">
        <v>1</v>
      </c>
      <c r="AV17" s="2"/>
      <c r="AW17" s="44">
        <f t="shared" si="3"/>
        <v>1</v>
      </c>
      <c r="AX17" s="3"/>
      <c r="AY17" s="44">
        <f t="shared" si="1"/>
        <v>1</v>
      </c>
      <c r="AZ17" s="2"/>
      <c r="BA17" s="2"/>
      <c r="BB17" s="2"/>
      <c r="BC17" s="3"/>
      <c r="BD17" s="2"/>
    </row>
    <row r="18" spans="1:56" s="55" customFormat="1" ht="18" customHeight="1" x14ac:dyDescent="0.25">
      <c r="A18" s="2"/>
      <c r="B18" s="2"/>
      <c r="C18" s="115">
        <v>0.44444444444444497</v>
      </c>
      <c r="D18" s="115"/>
      <c r="E18" s="75"/>
      <c r="F18" s="116" t="str">
        <f>B6</f>
        <v>PA TEAM 1</v>
      </c>
      <c r="G18" s="117"/>
      <c r="H18" s="117"/>
      <c r="I18" s="117"/>
      <c r="J18" s="117"/>
      <c r="K18" s="117"/>
      <c r="L18" s="14" t="s">
        <v>0</v>
      </c>
      <c r="M18" s="117" t="str">
        <f>B8</f>
        <v>PA TEAM 3</v>
      </c>
      <c r="N18" s="117"/>
      <c r="O18" s="117"/>
      <c r="P18" s="117"/>
      <c r="Q18" s="117"/>
      <c r="R18" s="118"/>
      <c r="S18" s="2"/>
      <c r="T18" s="60">
        <v>2</v>
      </c>
      <c r="U18" s="63" t="s">
        <v>0</v>
      </c>
      <c r="V18" s="60">
        <v>2</v>
      </c>
      <c r="W18" s="2"/>
      <c r="X18" s="44">
        <f t="shared" si="2"/>
        <v>1</v>
      </c>
      <c r="Y18" s="3"/>
      <c r="Z18" s="44">
        <f t="shared" si="0"/>
        <v>1</v>
      </c>
      <c r="AA18" s="2"/>
      <c r="AB18" s="115">
        <v>0.44444444444444497</v>
      </c>
      <c r="AC18" s="115"/>
      <c r="AD18" s="2"/>
      <c r="AE18" s="116" t="str">
        <f>P6</f>
        <v>PB TEAM 1</v>
      </c>
      <c r="AF18" s="117"/>
      <c r="AG18" s="117"/>
      <c r="AH18" s="117"/>
      <c r="AI18" s="117"/>
      <c r="AJ18" s="117"/>
      <c r="AK18" s="16" t="s">
        <v>0</v>
      </c>
      <c r="AL18" s="117" t="str">
        <f>P8</f>
        <v>PB TEAM 3</v>
      </c>
      <c r="AM18" s="117"/>
      <c r="AN18" s="117"/>
      <c r="AO18" s="117"/>
      <c r="AP18" s="117"/>
      <c r="AQ18" s="118"/>
      <c r="AR18" s="19"/>
      <c r="AS18" s="60">
        <v>4</v>
      </c>
      <c r="AT18" s="63" t="s">
        <v>0</v>
      </c>
      <c r="AU18" s="60">
        <v>0</v>
      </c>
      <c r="AV18" s="2"/>
      <c r="AW18" s="44">
        <f t="shared" si="3"/>
        <v>3</v>
      </c>
      <c r="AX18" s="3"/>
      <c r="AY18" s="44">
        <f t="shared" si="1"/>
        <v>0</v>
      </c>
      <c r="AZ18" s="2"/>
      <c r="BA18" s="2"/>
      <c r="BB18" s="2"/>
      <c r="BC18" s="3"/>
      <c r="BD18" s="2"/>
    </row>
    <row r="19" spans="1:56" s="55" customFormat="1" ht="18" customHeight="1" x14ac:dyDescent="0.25">
      <c r="A19" s="2"/>
      <c r="B19" s="2"/>
      <c r="C19" s="109"/>
      <c r="D19" s="109"/>
      <c r="E19" s="76"/>
      <c r="F19" s="2"/>
      <c r="G19" s="2"/>
      <c r="H19" s="2"/>
      <c r="I19" s="2"/>
      <c r="J19" s="2"/>
      <c r="K19" s="2"/>
      <c r="L19" s="20"/>
      <c r="M19" s="2"/>
      <c r="N19" s="2"/>
      <c r="O19" s="2"/>
      <c r="P19" s="2"/>
      <c r="Q19" s="2"/>
      <c r="R19" s="2"/>
      <c r="S19" s="2"/>
      <c r="T19" s="59"/>
      <c r="U19" s="110"/>
      <c r="V19" s="59"/>
      <c r="W19" s="2"/>
      <c r="X19" s="59"/>
      <c r="Y19" s="59"/>
      <c r="Z19" s="59"/>
      <c r="AA19" s="2"/>
      <c r="AB19" s="115">
        <v>0.44444444444444497</v>
      </c>
      <c r="AC19" s="115"/>
      <c r="AD19" s="2"/>
      <c r="AE19" s="116" t="str">
        <f>P7</f>
        <v>PB TEAM 2</v>
      </c>
      <c r="AF19" s="117"/>
      <c r="AG19" s="117"/>
      <c r="AH19" s="117"/>
      <c r="AI19" s="117"/>
      <c r="AJ19" s="117"/>
      <c r="AK19" s="16" t="s">
        <v>0</v>
      </c>
      <c r="AL19" s="117" t="str">
        <f>P10</f>
        <v>PB TEAM 5</v>
      </c>
      <c r="AM19" s="117"/>
      <c r="AN19" s="117"/>
      <c r="AO19" s="117"/>
      <c r="AP19" s="117"/>
      <c r="AQ19" s="118"/>
      <c r="AR19" s="19"/>
      <c r="AS19" s="60">
        <v>4</v>
      </c>
      <c r="AT19" s="63" t="s">
        <v>0</v>
      </c>
      <c r="AU19" s="60">
        <v>0</v>
      </c>
      <c r="AV19" s="2"/>
      <c r="AW19" s="44">
        <f t="shared" ref="AW19:AW22" si="4">IF(AS19="","",IF(AS19&gt;AU19,3,IF(AS19=AU19,1,0)))</f>
        <v>3</v>
      </c>
      <c r="AX19" s="3"/>
      <c r="AY19" s="44">
        <f t="shared" ref="AY19:AY22" si="5">IF(AU19="","",IF(AU19&gt;AS19,3,IF(AU19=AS19,1,0)))</f>
        <v>0</v>
      </c>
      <c r="AZ19" s="2"/>
      <c r="BA19" s="2"/>
      <c r="BB19" s="2"/>
      <c r="BC19" s="3"/>
      <c r="BD19" s="2"/>
    </row>
    <row r="20" spans="1:56" s="55" customFormat="1" ht="18" customHeight="1" x14ac:dyDescent="0.25">
      <c r="A20" s="2"/>
      <c r="B20" s="2"/>
      <c r="C20" s="109"/>
      <c r="D20" s="109"/>
      <c r="E20" s="76"/>
      <c r="F20" s="2"/>
      <c r="G20" s="2"/>
      <c r="H20" s="2"/>
      <c r="I20" s="2"/>
      <c r="J20" s="2"/>
      <c r="K20" s="2"/>
      <c r="L20" s="20"/>
      <c r="M20" s="2"/>
      <c r="N20" s="2"/>
      <c r="O20" s="2"/>
      <c r="P20" s="2"/>
      <c r="Q20" s="2"/>
      <c r="R20" s="2"/>
      <c r="S20" s="2"/>
      <c r="T20" s="59"/>
      <c r="U20" s="110"/>
      <c r="V20" s="59"/>
      <c r="W20" s="2"/>
      <c r="X20" s="59"/>
      <c r="Y20" s="59"/>
      <c r="Z20" s="59"/>
      <c r="AA20" s="2"/>
      <c r="AB20" s="115">
        <v>0.44444444444444497</v>
      </c>
      <c r="AC20" s="115"/>
      <c r="AD20" s="2"/>
      <c r="AE20" s="116" t="str">
        <f>P9</f>
        <v>PB TEAM 4</v>
      </c>
      <c r="AF20" s="117"/>
      <c r="AG20" s="117"/>
      <c r="AH20" s="117"/>
      <c r="AI20" s="117"/>
      <c r="AJ20" s="117"/>
      <c r="AK20" s="16" t="s">
        <v>0</v>
      </c>
      <c r="AL20" s="117" t="str">
        <f>P6</f>
        <v>PB TEAM 1</v>
      </c>
      <c r="AM20" s="117"/>
      <c r="AN20" s="117"/>
      <c r="AO20" s="117"/>
      <c r="AP20" s="117"/>
      <c r="AQ20" s="118"/>
      <c r="AR20" s="19"/>
      <c r="AS20" s="60">
        <v>4</v>
      </c>
      <c r="AT20" s="63" t="s">
        <v>0</v>
      </c>
      <c r="AU20" s="60">
        <v>0</v>
      </c>
      <c r="AV20" s="2"/>
      <c r="AW20" s="44">
        <f t="shared" si="4"/>
        <v>3</v>
      </c>
      <c r="AX20" s="3"/>
      <c r="AY20" s="44">
        <f t="shared" si="5"/>
        <v>0</v>
      </c>
      <c r="AZ20" s="2"/>
      <c r="BA20" s="2"/>
      <c r="BB20" s="2"/>
      <c r="BC20" s="3"/>
      <c r="BD20" s="2"/>
    </row>
    <row r="21" spans="1:56" s="55" customFormat="1" ht="18" customHeight="1" x14ac:dyDescent="0.25">
      <c r="A21" s="2"/>
      <c r="B21" s="2"/>
      <c r="C21" s="109"/>
      <c r="D21" s="109"/>
      <c r="E21" s="76"/>
      <c r="F21" s="2"/>
      <c r="G21" s="2"/>
      <c r="H21" s="2"/>
      <c r="I21" s="2"/>
      <c r="J21" s="2"/>
      <c r="K21" s="2"/>
      <c r="L21" s="20"/>
      <c r="M21" s="2"/>
      <c r="N21" s="2"/>
      <c r="O21" s="2"/>
      <c r="P21" s="2"/>
      <c r="Q21" s="2"/>
      <c r="R21" s="2"/>
      <c r="S21" s="2"/>
      <c r="T21" s="59"/>
      <c r="U21" s="110"/>
      <c r="V21" s="59"/>
      <c r="W21" s="2"/>
      <c r="X21" s="59"/>
      <c r="Y21" s="59"/>
      <c r="Z21" s="59"/>
      <c r="AA21" s="2"/>
      <c r="AB21" s="115">
        <v>0.44444444444444497</v>
      </c>
      <c r="AC21" s="115"/>
      <c r="AD21" s="2"/>
      <c r="AE21" s="116" t="str">
        <f>P8</f>
        <v>PB TEAM 3</v>
      </c>
      <c r="AF21" s="117"/>
      <c r="AG21" s="117"/>
      <c r="AH21" s="117"/>
      <c r="AI21" s="117"/>
      <c r="AJ21" s="117"/>
      <c r="AK21" s="16" t="s">
        <v>0</v>
      </c>
      <c r="AL21" s="117" t="str">
        <f>P10</f>
        <v>PB TEAM 5</v>
      </c>
      <c r="AM21" s="117"/>
      <c r="AN21" s="117"/>
      <c r="AO21" s="117"/>
      <c r="AP21" s="117"/>
      <c r="AQ21" s="118"/>
      <c r="AR21" s="19"/>
      <c r="AS21" s="60">
        <v>4</v>
      </c>
      <c r="AT21" s="63" t="s">
        <v>0</v>
      </c>
      <c r="AU21" s="60">
        <v>0</v>
      </c>
      <c r="AV21" s="2"/>
      <c r="AW21" s="44">
        <f t="shared" si="4"/>
        <v>3</v>
      </c>
      <c r="AX21" s="3"/>
      <c r="AY21" s="44">
        <f t="shared" si="5"/>
        <v>0</v>
      </c>
      <c r="AZ21" s="2"/>
      <c r="BA21" s="2"/>
      <c r="BB21" s="2"/>
      <c r="BC21" s="3"/>
      <c r="BD21" s="2"/>
    </row>
    <row r="22" spans="1:56" s="55" customFormat="1" ht="18" customHeight="1" x14ac:dyDescent="0.25">
      <c r="A22" s="2"/>
      <c r="B22" s="2"/>
      <c r="C22" s="109"/>
      <c r="D22" s="109"/>
      <c r="E22" s="76"/>
      <c r="F22" s="2"/>
      <c r="G22" s="2"/>
      <c r="H22" s="2"/>
      <c r="I22" s="2"/>
      <c r="J22" s="2"/>
      <c r="K22" s="2"/>
      <c r="L22" s="20"/>
      <c r="M22" s="2"/>
      <c r="N22" s="2"/>
      <c r="O22" s="2"/>
      <c r="P22" s="2"/>
      <c r="Q22" s="2"/>
      <c r="R22" s="2"/>
      <c r="S22" s="2"/>
      <c r="T22" s="59"/>
      <c r="U22" s="110"/>
      <c r="V22" s="59"/>
      <c r="W22" s="2"/>
      <c r="X22" s="59"/>
      <c r="Y22" s="59"/>
      <c r="Z22" s="59"/>
      <c r="AA22" s="2"/>
      <c r="AB22" s="115">
        <v>0.44444444444444497</v>
      </c>
      <c r="AC22" s="115"/>
      <c r="AD22" s="2"/>
      <c r="AE22" s="116" t="str">
        <f>P9</f>
        <v>PB TEAM 4</v>
      </c>
      <c r="AF22" s="117"/>
      <c r="AG22" s="117"/>
      <c r="AH22" s="117"/>
      <c r="AI22" s="117"/>
      <c r="AJ22" s="117"/>
      <c r="AK22" s="16" t="s">
        <v>0</v>
      </c>
      <c r="AL22" s="117" t="str">
        <f>P7</f>
        <v>PB TEAM 2</v>
      </c>
      <c r="AM22" s="117"/>
      <c r="AN22" s="117"/>
      <c r="AO22" s="117"/>
      <c r="AP22" s="117"/>
      <c r="AQ22" s="118"/>
      <c r="AR22" s="19"/>
      <c r="AS22" s="60">
        <v>4</v>
      </c>
      <c r="AT22" s="63" t="s">
        <v>0</v>
      </c>
      <c r="AU22" s="60">
        <v>0</v>
      </c>
      <c r="AV22" s="2"/>
      <c r="AW22" s="44">
        <f t="shared" si="4"/>
        <v>3</v>
      </c>
      <c r="AX22" s="3"/>
      <c r="AY22" s="44">
        <f t="shared" si="5"/>
        <v>0</v>
      </c>
      <c r="AZ22" s="2"/>
      <c r="BA22" s="2"/>
      <c r="BB22" s="2"/>
      <c r="BC22" s="3"/>
      <c r="BD22" s="2"/>
    </row>
    <row r="23" spans="1:56" s="55" customFormat="1" ht="18" customHeight="1" x14ac:dyDescent="0.25">
      <c r="A23" s="2"/>
      <c r="B23" s="2"/>
      <c r="C23" s="106"/>
      <c r="D23" s="106"/>
      <c r="E23" s="76"/>
      <c r="F23" s="2"/>
      <c r="G23" s="2"/>
      <c r="H23" s="2"/>
      <c r="I23" s="2"/>
      <c r="J23" s="2"/>
      <c r="K23" s="2"/>
      <c r="L23" s="20"/>
      <c r="M23" s="2"/>
      <c r="N23" s="2"/>
      <c r="O23" s="2"/>
      <c r="P23" s="2"/>
      <c r="Q23" s="2"/>
      <c r="R23" s="2"/>
      <c r="S23" s="2"/>
      <c r="T23" s="59"/>
      <c r="U23" s="110"/>
      <c r="V23" s="59"/>
      <c r="W23" s="2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2"/>
      <c r="BB23" s="2"/>
      <c r="BC23" s="3"/>
      <c r="BD23" s="2"/>
    </row>
    <row r="24" spans="1:56" s="55" customFormat="1" ht="18" customHeight="1" x14ac:dyDescent="0.2">
      <c r="A24" s="76"/>
      <c r="B24" s="76"/>
      <c r="C24" s="19"/>
      <c r="D24" s="19"/>
      <c r="E24" s="19"/>
      <c r="F24" s="19"/>
      <c r="G24" s="19"/>
      <c r="H24" s="20"/>
      <c r="I24" s="19"/>
      <c r="J24" s="19"/>
      <c r="K24" s="19"/>
      <c r="L24" s="19"/>
      <c r="M24" s="19"/>
      <c r="N24" s="19"/>
      <c r="O24" s="19"/>
      <c r="P24" s="2"/>
      <c r="Q24" s="10"/>
      <c r="R24" s="9"/>
      <c r="S24" s="10"/>
      <c r="W24" s="2"/>
      <c r="X24" s="22"/>
      <c r="Y24" s="22"/>
      <c r="Z24" s="22"/>
      <c r="AA24" s="2"/>
      <c r="AB24" s="2"/>
      <c r="AC24" s="19"/>
      <c r="AD24" s="19"/>
      <c r="AE24" s="19"/>
      <c r="AF24" s="19"/>
      <c r="AG24" s="19"/>
      <c r="AH24" s="19"/>
      <c r="AI24" s="21"/>
      <c r="AJ24" s="19"/>
      <c r="AK24" s="19"/>
      <c r="AL24" s="19"/>
      <c r="AM24" s="19"/>
      <c r="AN24" s="19"/>
      <c r="AO24" s="19"/>
      <c r="AP24" s="19"/>
      <c r="AQ24" s="2"/>
      <c r="AR24" s="10"/>
      <c r="AS24" s="59"/>
      <c r="AV24" s="2"/>
      <c r="AW24" s="2"/>
      <c r="AX24" s="2"/>
      <c r="AY24" s="2"/>
      <c r="AZ24" s="2"/>
      <c r="BA24" s="2"/>
      <c r="BB24" s="2"/>
      <c r="BC24" s="2"/>
      <c r="BD24" s="2"/>
    </row>
    <row r="25" spans="1:56" s="55" customFormat="1" ht="18" customHeight="1" x14ac:dyDescent="0.25">
      <c r="A25" s="76"/>
      <c r="B25" s="76"/>
      <c r="C25" s="123" t="s">
        <v>21</v>
      </c>
      <c r="D25" s="123"/>
      <c r="E25" s="2"/>
      <c r="F25" s="123" t="s">
        <v>47</v>
      </c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"/>
      <c r="T25" s="124" t="s">
        <v>22</v>
      </c>
      <c r="U25" s="124"/>
      <c r="V25" s="124"/>
      <c r="W25" s="1"/>
      <c r="X25" s="122" t="s">
        <v>23</v>
      </c>
      <c r="Y25" s="122"/>
      <c r="Z25" s="122"/>
      <c r="AA25" s="2"/>
      <c r="AB25" s="2"/>
    </row>
    <row r="26" spans="1:56" s="64" customFormat="1" ht="18" customHeight="1" x14ac:dyDescent="0.25">
      <c r="A26" s="77"/>
      <c r="B26" s="77"/>
      <c r="C26" s="115">
        <v>0.375</v>
      </c>
      <c r="D26" s="115"/>
      <c r="E26" s="111"/>
      <c r="F26" s="116" t="str">
        <f>AE6</f>
        <v>PC TEAM 1</v>
      </c>
      <c r="G26" s="117"/>
      <c r="H26" s="117"/>
      <c r="I26" s="117"/>
      <c r="J26" s="117"/>
      <c r="K26" s="117"/>
      <c r="L26" s="14" t="s">
        <v>0</v>
      </c>
      <c r="M26" s="117" t="str">
        <f>AE7</f>
        <v>PC TEAM 2</v>
      </c>
      <c r="N26" s="117"/>
      <c r="O26" s="117"/>
      <c r="P26" s="117"/>
      <c r="Q26" s="117"/>
      <c r="R26" s="118"/>
      <c r="S26" s="3"/>
      <c r="T26" s="7">
        <v>9</v>
      </c>
      <c r="U26" s="8" t="s">
        <v>0</v>
      </c>
      <c r="V26" s="7">
        <v>2</v>
      </c>
      <c r="W26" s="3"/>
      <c r="X26" s="44">
        <f>IF(T26="","",IF(T26&gt;V26,3,IF(T26=V26,1,0)))</f>
        <v>3</v>
      </c>
      <c r="Y26" s="3"/>
      <c r="Z26" s="44">
        <f>IF(V26="","",IF(V26&gt;T26,3,IF(V26=T26,1,0)))</f>
        <v>0</v>
      </c>
      <c r="AA26" s="78"/>
      <c r="AB26" s="78"/>
    </row>
    <row r="27" spans="1:56" s="64" customFormat="1" ht="18" customHeight="1" x14ac:dyDescent="0.25">
      <c r="A27" s="77"/>
      <c r="B27" s="77"/>
      <c r="C27" s="115">
        <v>0.3888888888888889</v>
      </c>
      <c r="D27" s="115"/>
      <c r="E27" s="111"/>
      <c r="F27" s="116" t="str">
        <f>AE8</f>
        <v>PC TEAM 3</v>
      </c>
      <c r="G27" s="117"/>
      <c r="H27" s="117"/>
      <c r="I27" s="117"/>
      <c r="J27" s="117"/>
      <c r="K27" s="117"/>
      <c r="L27" s="14" t="s">
        <v>0</v>
      </c>
      <c r="M27" s="117" t="str">
        <f>AE9</f>
        <v>PC TEAM 4</v>
      </c>
      <c r="N27" s="117"/>
      <c r="O27" s="117"/>
      <c r="P27" s="117"/>
      <c r="Q27" s="117"/>
      <c r="R27" s="118"/>
      <c r="S27" s="2"/>
      <c r="T27" s="7">
        <v>8</v>
      </c>
      <c r="U27" s="8" t="s">
        <v>0</v>
      </c>
      <c r="V27" s="7">
        <v>4</v>
      </c>
      <c r="W27" s="2"/>
      <c r="X27" s="44">
        <f>IF(T27="","",IF(T27&gt;V27,3,IF(T27=V27,1,0)))</f>
        <v>3</v>
      </c>
      <c r="Y27" s="3"/>
      <c r="Z27" s="44">
        <f t="shared" ref="Z27:Z35" si="6">IF(V27="","",IF(V27&gt;T27,3,IF(V27=T27,1,0)))</f>
        <v>0</v>
      </c>
      <c r="AA27" s="78"/>
      <c r="AB27" s="78"/>
    </row>
    <row r="28" spans="1:56" ht="18" customHeight="1" x14ac:dyDescent="0.25">
      <c r="A28" s="78"/>
      <c r="B28" s="78"/>
      <c r="C28" s="115">
        <v>0.40277777777777773</v>
      </c>
      <c r="D28" s="115"/>
      <c r="E28" s="111"/>
      <c r="F28" s="116" t="str">
        <f>AE10</f>
        <v>PC TEAM 5</v>
      </c>
      <c r="G28" s="117"/>
      <c r="H28" s="117"/>
      <c r="I28" s="117"/>
      <c r="J28" s="117"/>
      <c r="K28" s="117"/>
      <c r="L28" s="14" t="s">
        <v>0</v>
      </c>
      <c r="M28" s="117" t="str">
        <f>AE6</f>
        <v>PC TEAM 1</v>
      </c>
      <c r="N28" s="117"/>
      <c r="O28" s="117"/>
      <c r="P28" s="117"/>
      <c r="Q28" s="117"/>
      <c r="R28" s="118"/>
      <c r="S28" s="2"/>
      <c r="T28" s="7">
        <v>7</v>
      </c>
      <c r="U28" s="8" t="s">
        <v>0</v>
      </c>
      <c r="V28" s="7">
        <v>5</v>
      </c>
      <c r="W28" s="2"/>
      <c r="X28" s="44">
        <f t="shared" ref="X28:X35" si="7">IF(T28="","",IF(T28&gt;V28,3,IF(T28=V28,1,0)))</f>
        <v>3</v>
      </c>
      <c r="Y28" s="3"/>
      <c r="Z28" s="44">
        <f t="shared" si="6"/>
        <v>0</v>
      </c>
      <c r="AA28" s="81"/>
      <c r="AB28" s="68"/>
    </row>
    <row r="29" spans="1:56" ht="18" customHeight="1" x14ac:dyDescent="0.25">
      <c r="A29" s="79"/>
      <c r="B29" s="80"/>
      <c r="C29" s="115">
        <v>0.41666666666666669</v>
      </c>
      <c r="D29" s="115"/>
      <c r="E29" s="111"/>
      <c r="F29" s="116" t="str">
        <f>AE7</f>
        <v>PC TEAM 2</v>
      </c>
      <c r="G29" s="117"/>
      <c r="H29" s="117"/>
      <c r="I29" s="117"/>
      <c r="J29" s="117"/>
      <c r="K29" s="117"/>
      <c r="L29" s="14" t="s">
        <v>0</v>
      </c>
      <c r="M29" s="117" t="str">
        <f>AE8</f>
        <v>PC TEAM 3</v>
      </c>
      <c r="N29" s="117"/>
      <c r="O29" s="117"/>
      <c r="P29" s="117"/>
      <c r="Q29" s="117"/>
      <c r="R29" s="118"/>
      <c r="S29" s="2"/>
      <c r="T29" s="7">
        <v>4</v>
      </c>
      <c r="U29" s="8" t="s">
        <v>0</v>
      </c>
      <c r="V29" s="7">
        <v>1</v>
      </c>
      <c r="W29" s="2"/>
      <c r="X29" s="44">
        <f t="shared" si="7"/>
        <v>3</v>
      </c>
      <c r="Y29" s="3"/>
      <c r="Z29" s="44">
        <f t="shared" si="6"/>
        <v>0</v>
      </c>
      <c r="AA29" s="81"/>
      <c r="AB29" s="68"/>
    </row>
    <row r="30" spans="1:56" ht="18" customHeight="1" x14ac:dyDescent="0.25">
      <c r="A30" s="79"/>
      <c r="B30" s="78"/>
      <c r="C30" s="115">
        <v>0.43055555555555558</v>
      </c>
      <c r="D30" s="115"/>
      <c r="E30" s="111"/>
      <c r="F30" s="116" t="str">
        <f>AE10</f>
        <v>PC TEAM 5</v>
      </c>
      <c r="G30" s="117"/>
      <c r="H30" s="117"/>
      <c r="I30" s="117"/>
      <c r="J30" s="117"/>
      <c r="K30" s="117"/>
      <c r="L30" s="14" t="s">
        <v>0</v>
      </c>
      <c r="M30" s="117" t="str">
        <f>AE9</f>
        <v>PC TEAM 4</v>
      </c>
      <c r="N30" s="117"/>
      <c r="O30" s="117"/>
      <c r="P30" s="117"/>
      <c r="Q30" s="117"/>
      <c r="R30" s="118"/>
      <c r="S30" s="2"/>
      <c r="T30" s="7">
        <v>5</v>
      </c>
      <c r="U30" s="8" t="s">
        <v>0</v>
      </c>
      <c r="V30" s="7">
        <v>0</v>
      </c>
      <c r="W30" s="2"/>
      <c r="X30" s="44">
        <f t="shared" si="7"/>
        <v>3</v>
      </c>
      <c r="Y30" s="3"/>
      <c r="Z30" s="44">
        <f t="shared" si="6"/>
        <v>0</v>
      </c>
      <c r="AA30" s="81"/>
      <c r="AB30" s="68"/>
    </row>
    <row r="31" spans="1:56" ht="18" customHeight="1" x14ac:dyDescent="0.25">
      <c r="A31" s="79"/>
      <c r="B31" s="80"/>
      <c r="C31" s="115">
        <v>0.44444444444444442</v>
      </c>
      <c r="D31" s="115"/>
      <c r="E31" s="111"/>
      <c r="F31" s="116" t="str">
        <f>AE6</f>
        <v>PC TEAM 1</v>
      </c>
      <c r="G31" s="117"/>
      <c r="H31" s="117"/>
      <c r="I31" s="117"/>
      <c r="J31" s="117"/>
      <c r="K31" s="117"/>
      <c r="L31" s="14" t="s">
        <v>0</v>
      </c>
      <c r="M31" s="117" t="str">
        <f>AE8</f>
        <v>PC TEAM 3</v>
      </c>
      <c r="N31" s="117"/>
      <c r="O31" s="117"/>
      <c r="P31" s="117"/>
      <c r="Q31" s="117"/>
      <c r="R31" s="118"/>
      <c r="S31" s="2"/>
      <c r="T31" s="7">
        <v>6</v>
      </c>
      <c r="U31" s="8" t="s">
        <v>0</v>
      </c>
      <c r="V31" s="7">
        <v>8</v>
      </c>
      <c r="W31" s="2"/>
      <c r="X31" s="44">
        <f t="shared" si="7"/>
        <v>0</v>
      </c>
      <c r="Y31" s="3"/>
      <c r="Z31" s="44">
        <f t="shared" si="6"/>
        <v>3</v>
      </c>
      <c r="AA31" s="81"/>
      <c r="AB31" s="68"/>
    </row>
    <row r="32" spans="1:56" ht="18" customHeight="1" x14ac:dyDescent="0.25">
      <c r="A32" s="106"/>
      <c r="B32" s="80"/>
      <c r="C32" s="115">
        <v>0.45833333333333331</v>
      </c>
      <c r="D32" s="115"/>
      <c r="E32" s="111"/>
      <c r="F32" s="116" t="str">
        <f>AE7</f>
        <v>PC TEAM 2</v>
      </c>
      <c r="G32" s="117"/>
      <c r="H32" s="117"/>
      <c r="I32" s="117"/>
      <c r="J32" s="117"/>
      <c r="K32" s="117"/>
      <c r="L32" s="14" t="s">
        <v>0</v>
      </c>
      <c r="M32" s="117" t="str">
        <f>AE10</f>
        <v>PC TEAM 5</v>
      </c>
      <c r="N32" s="117"/>
      <c r="O32" s="117"/>
      <c r="P32" s="117"/>
      <c r="Q32" s="117"/>
      <c r="R32" s="118"/>
      <c r="S32" s="2"/>
      <c r="T32" s="7">
        <v>1</v>
      </c>
      <c r="U32" s="8" t="s">
        <v>0</v>
      </c>
      <c r="V32" s="7">
        <v>5</v>
      </c>
      <c r="W32" s="2"/>
      <c r="X32" s="44">
        <f t="shared" si="7"/>
        <v>0</v>
      </c>
      <c r="Y32" s="3"/>
      <c r="Z32" s="44">
        <f t="shared" si="6"/>
        <v>3</v>
      </c>
      <c r="AA32" s="81"/>
      <c r="AB32" s="68"/>
    </row>
    <row r="33" spans="1:57" ht="18" customHeight="1" x14ac:dyDescent="0.25">
      <c r="A33" s="106"/>
      <c r="B33" s="80"/>
      <c r="C33" s="115">
        <v>0.47222222222222227</v>
      </c>
      <c r="D33" s="115"/>
      <c r="E33" s="111"/>
      <c r="F33" s="116" t="str">
        <f>AE9</f>
        <v>PC TEAM 4</v>
      </c>
      <c r="G33" s="117"/>
      <c r="H33" s="117"/>
      <c r="I33" s="117"/>
      <c r="J33" s="117"/>
      <c r="K33" s="117"/>
      <c r="L33" s="14" t="s">
        <v>0</v>
      </c>
      <c r="M33" s="117" t="str">
        <f>AE6</f>
        <v>PC TEAM 1</v>
      </c>
      <c r="N33" s="117"/>
      <c r="O33" s="117"/>
      <c r="P33" s="117"/>
      <c r="Q33" s="117"/>
      <c r="R33" s="118"/>
      <c r="S33" s="2"/>
      <c r="T33" s="7">
        <v>2</v>
      </c>
      <c r="U33" s="8" t="s">
        <v>0</v>
      </c>
      <c r="V33" s="7">
        <v>4</v>
      </c>
      <c r="W33" s="2"/>
      <c r="X33" s="44">
        <f t="shared" si="7"/>
        <v>0</v>
      </c>
      <c r="Y33" s="3"/>
      <c r="Z33" s="44">
        <f t="shared" si="6"/>
        <v>3</v>
      </c>
      <c r="AA33" s="81"/>
      <c r="AB33" s="68"/>
    </row>
    <row r="34" spans="1:57" ht="18" customHeight="1" x14ac:dyDescent="0.25">
      <c r="A34" s="106"/>
      <c r="B34" s="80"/>
      <c r="C34" s="115">
        <v>0.4861111111111111</v>
      </c>
      <c r="D34" s="115"/>
      <c r="E34" s="111"/>
      <c r="F34" s="116" t="str">
        <f>AE8</f>
        <v>PC TEAM 3</v>
      </c>
      <c r="G34" s="117"/>
      <c r="H34" s="117"/>
      <c r="I34" s="117"/>
      <c r="J34" s="117"/>
      <c r="K34" s="117"/>
      <c r="L34" s="14" t="s">
        <v>0</v>
      </c>
      <c r="M34" s="117" t="str">
        <f>AE10</f>
        <v>PC TEAM 5</v>
      </c>
      <c r="N34" s="117"/>
      <c r="O34" s="117"/>
      <c r="P34" s="117"/>
      <c r="Q34" s="117"/>
      <c r="R34" s="118"/>
      <c r="S34" s="2"/>
      <c r="T34" s="7">
        <v>0</v>
      </c>
      <c r="U34" s="8" t="s">
        <v>0</v>
      </c>
      <c r="V34" s="7">
        <v>3</v>
      </c>
      <c r="W34" s="2"/>
      <c r="X34" s="44">
        <f t="shared" si="7"/>
        <v>0</v>
      </c>
      <c r="Y34" s="3"/>
      <c r="Z34" s="44">
        <f t="shared" si="6"/>
        <v>3</v>
      </c>
      <c r="AA34" s="81"/>
      <c r="AB34" s="68"/>
    </row>
    <row r="35" spans="1:57" ht="18" customHeight="1" x14ac:dyDescent="0.25">
      <c r="A35" s="106"/>
      <c r="B35" s="80"/>
      <c r="C35" s="115">
        <v>0.5</v>
      </c>
      <c r="D35" s="115"/>
      <c r="E35" s="111"/>
      <c r="F35" s="116" t="str">
        <f>AE9</f>
        <v>PC TEAM 4</v>
      </c>
      <c r="G35" s="117"/>
      <c r="H35" s="117"/>
      <c r="I35" s="117"/>
      <c r="J35" s="117"/>
      <c r="K35" s="117"/>
      <c r="L35" s="14" t="s">
        <v>0</v>
      </c>
      <c r="M35" s="117" t="str">
        <f>AE7</f>
        <v>PC TEAM 2</v>
      </c>
      <c r="N35" s="117"/>
      <c r="O35" s="117"/>
      <c r="P35" s="117"/>
      <c r="Q35" s="117"/>
      <c r="R35" s="118"/>
      <c r="S35" s="2"/>
      <c r="T35" s="7">
        <v>1</v>
      </c>
      <c r="U35" s="8" t="s">
        <v>0</v>
      </c>
      <c r="V35" s="7">
        <v>2</v>
      </c>
      <c r="W35" s="2"/>
      <c r="X35" s="44">
        <f t="shared" si="7"/>
        <v>0</v>
      </c>
      <c r="Y35" s="3"/>
      <c r="Z35" s="44">
        <f t="shared" si="6"/>
        <v>3</v>
      </c>
      <c r="AA35" s="81"/>
      <c r="AB35" s="68"/>
    </row>
    <row r="36" spans="1:57" ht="18" customHeight="1" x14ac:dyDescent="0.25">
      <c r="A36" s="3"/>
      <c r="B36" s="106"/>
      <c r="C36" s="80"/>
      <c r="D36" s="106"/>
      <c r="E36" s="106"/>
      <c r="F36" s="76"/>
      <c r="G36" s="2"/>
      <c r="H36" s="2"/>
      <c r="I36" s="2"/>
      <c r="J36" s="2"/>
      <c r="K36" s="2"/>
      <c r="L36" s="2"/>
      <c r="M36" s="20"/>
      <c r="N36" s="2"/>
      <c r="O36" s="2"/>
      <c r="P36" s="2"/>
      <c r="Q36" s="2"/>
      <c r="R36" s="2"/>
      <c r="S36" s="2"/>
      <c r="T36" s="2"/>
      <c r="U36" s="59"/>
      <c r="V36" s="110"/>
      <c r="W36" s="59"/>
      <c r="Z36" s="56"/>
      <c r="AA36" s="56"/>
      <c r="AB36" s="56"/>
      <c r="AC36" s="68"/>
    </row>
    <row r="37" spans="1:57" x14ac:dyDescent="0.2">
      <c r="A37" s="68"/>
      <c r="B37" s="77"/>
      <c r="C37" s="77"/>
      <c r="D37" s="82"/>
      <c r="E37" s="82"/>
      <c r="F37" s="82"/>
      <c r="G37" s="82"/>
      <c r="H37" s="9"/>
      <c r="I37" s="10"/>
      <c r="J37" s="9"/>
      <c r="K37" s="9"/>
      <c r="L37" s="82"/>
      <c r="M37" s="82"/>
      <c r="N37" s="82"/>
      <c r="O37" s="82"/>
      <c r="P37" s="82"/>
      <c r="Q37" s="82"/>
      <c r="R37" s="78"/>
      <c r="S37" s="82"/>
      <c r="T37" s="9"/>
      <c r="U37" s="64"/>
      <c r="V37" s="64"/>
      <c r="W37" s="64"/>
      <c r="X37" s="78"/>
      <c r="Y37" s="82"/>
      <c r="Z37" s="82"/>
      <c r="AA37" s="9"/>
      <c r="AB37" s="78"/>
      <c r="AC37" s="78"/>
      <c r="AD37" s="78"/>
      <c r="AE37" s="78"/>
      <c r="AF37" s="83"/>
      <c r="AG37" s="9"/>
      <c r="AH37" s="83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64"/>
      <c r="AW37" s="68"/>
      <c r="AX37" s="68"/>
      <c r="AY37" s="68"/>
      <c r="AZ37" s="68"/>
      <c r="BA37" s="68"/>
      <c r="BB37" s="68"/>
      <c r="BC37" s="68"/>
      <c r="BD37" s="68"/>
      <c r="BE37" s="68"/>
    </row>
    <row r="38" spans="1:57" ht="15.75" x14ac:dyDescent="0.25">
      <c r="A38" s="68"/>
      <c r="B38" s="77"/>
      <c r="C38" s="77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82"/>
      <c r="R38" s="78"/>
      <c r="S38" s="82"/>
      <c r="T38" s="9"/>
      <c r="U38" s="64"/>
      <c r="V38" s="64"/>
      <c r="W38" s="64"/>
      <c r="X38" s="78"/>
      <c r="Y38" s="78"/>
      <c r="Z38" s="83"/>
      <c r="AA38" s="9"/>
      <c r="AB38" s="83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78"/>
      <c r="AR38" s="78"/>
      <c r="AS38" s="78"/>
      <c r="AT38" s="64"/>
      <c r="AW38" s="68"/>
      <c r="AX38" s="68"/>
      <c r="AY38" s="68"/>
      <c r="AZ38" s="68"/>
      <c r="BA38" s="68"/>
      <c r="BB38" s="68"/>
      <c r="BC38" s="68"/>
      <c r="BD38" s="68"/>
      <c r="BE38" s="68"/>
    </row>
    <row r="39" spans="1:57" x14ac:dyDescent="0.2">
      <c r="A39" s="68"/>
      <c r="B39" s="77"/>
      <c r="C39" s="77"/>
      <c r="D39" s="9"/>
      <c r="E39" s="9"/>
      <c r="F39" s="9"/>
      <c r="G39" s="82"/>
      <c r="H39" s="9"/>
      <c r="I39" s="10"/>
      <c r="J39" s="9"/>
      <c r="K39" s="9"/>
      <c r="L39" s="82"/>
      <c r="M39" s="82"/>
      <c r="N39" s="82"/>
      <c r="O39" s="82"/>
      <c r="P39" s="82"/>
      <c r="Q39" s="82"/>
      <c r="R39" s="78"/>
      <c r="S39" s="82"/>
      <c r="T39" s="9"/>
      <c r="U39" s="64"/>
      <c r="V39" s="64"/>
      <c r="W39" s="64"/>
      <c r="X39" s="78"/>
      <c r="Y39" s="22"/>
      <c r="Z39" s="22"/>
      <c r="AA39" s="22"/>
      <c r="AB39" s="22"/>
      <c r="AC39" s="22"/>
      <c r="AD39" s="22"/>
      <c r="AE39" s="78"/>
      <c r="AF39" s="83"/>
      <c r="AG39" s="9"/>
      <c r="AH39" s="83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64"/>
      <c r="AW39" s="68"/>
      <c r="AX39" s="68"/>
      <c r="AY39" s="68"/>
      <c r="AZ39" s="68"/>
      <c r="BA39" s="68"/>
      <c r="BB39" s="68"/>
      <c r="BC39" s="68"/>
      <c r="BD39" s="68"/>
      <c r="BE39" s="68"/>
    </row>
    <row r="40" spans="1:57" ht="14.25" customHeight="1" x14ac:dyDescent="0.2">
      <c r="A40" s="68"/>
      <c r="B40" s="77"/>
      <c r="C40" s="77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82"/>
      <c r="R40" s="78"/>
      <c r="S40" s="82"/>
      <c r="T40" s="9"/>
      <c r="U40" s="64"/>
      <c r="V40" s="64"/>
      <c r="W40" s="64"/>
      <c r="X40" s="78"/>
      <c r="Y40" s="19"/>
      <c r="Z40" s="19"/>
      <c r="AA40" s="19"/>
      <c r="AB40" s="1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78"/>
      <c r="AR40" s="78"/>
      <c r="AS40" s="78"/>
      <c r="AT40" s="64"/>
      <c r="AW40" s="68"/>
      <c r="AX40" s="68"/>
      <c r="AY40" s="68"/>
      <c r="AZ40" s="68"/>
      <c r="BA40" s="68"/>
      <c r="BB40" s="68"/>
      <c r="BC40" s="68"/>
      <c r="BD40" s="68"/>
      <c r="BE40" s="68"/>
    </row>
    <row r="41" spans="1:57" ht="15" customHeight="1" x14ac:dyDescent="0.2">
      <c r="A41" s="68"/>
      <c r="B41" s="77"/>
      <c r="C41" s="77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78"/>
      <c r="R41" s="78"/>
      <c r="S41" s="82"/>
      <c r="T41" s="9"/>
      <c r="U41" s="64"/>
      <c r="V41" s="64"/>
      <c r="W41" s="64"/>
      <c r="X41" s="78"/>
      <c r="Y41" s="19"/>
      <c r="Z41" s="19"/>
      <c r="AA41" s="19"/>
      <c r="AB41" s="1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78"/>
      <c r="AR41" s="78"/>
      <c r="AS41" s="78"/>
      <c r="AT41" s="64"/>
      <c r="AW41" s="68"/>
      <c r="AX41" s="68"/>
      <c r="AY41" s="68"/>
      <c r="AZ41" s="68"/>
      <c r="BA41" s="68"/>
      <c r="BB41" s="68"/>
      <c r="BC41" s="68"/>
      <c r="BD41" s="68"/>
      <c r="BE41" s="68"/>
    </row>
    <row r="42" spans="1:57" ht="15" x14ac:dyDescent="0.25">
      <c r="A42" s="68"/>
      <c r="B42" s="68"/>
      <c r="C42" s="68"/>
      <c r="D42" s="68"/>
      <c r="E42" s="68"/>
      <c r="F42" s="68"/>
      <c r="G42" s="68"/>
      <c r="H42" s="81"/>
      <c r="I42" s="6"/>
      <c r="J42" s="81"/>
      <c r="K42" s="81"/>
      <c r="L42" s="68"/>
      <c r="M42" s="68"/>
      <c r="N42" s="68"/>
      <c r="O42" s="68"/>
      <c r="P42" s="68"/>
      <c r="Q42" s="68"/>
      <c r="R42" s="68"/>
      <c r="S42" s="97"/>
      <c r="T42" s="5"/>
      <c r="X42" s="68"/>
      <c r="Y42" s="68"/>
      <c r="Z42" s="10"/>
      <c r="AA42" s="9"/>
      <c r="AB42" s="81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4"/>
      <c r="AN42" s="68"/>
      <c r="AO42" s="68"/>
      <c r="AP42" s="68"/>
      <c r="AQ42" s="68"/>
      <c r="AR42" s="68"/>
      <c r="AS42" s="68"/>
      <c r="AW42" s="68"/>
      <c r="AX42" s="68"/>
      <c r="AY42" s="68"/>
      <c r="AZ42" s="68"/>
      <c r="BA42" s="68"/>
      <c r="BB42" s="68"/>
      <c r="BC42" s="68"/>
      <c r="BD42" s="68"/>
      <c r="BE42" s="68"/>
    </row>
    <row r="43" spans="1:57" ht="15" x14ac:dyDescent="0.25">
      <c r="A43" s="68"/>
      <c r="B43" s="98"/>
      <c r="C43" s="98"/>
      <c r="D43" s="68"/>
      <c r="E43" s="68"/>
      <c r="F43" s="68"/>
      <c r="G43" s="68"/>
      <c r="H43" s="81"/>
      <c r="I43" s="6"/>
      <c r="J43" s="81"/>
      <c r="K43" s="81"/>
      <c r="L43" s="68"/>
      <c r="M43" s="68"/>
      <c r="N43" s="68"/>
      <c r="O43" s="68"/>
      <c r="P43" s="68"/>
      <c r="Q43" s="68"/>
      <c r="R43" s="68"/>
      <c r="S43" s="97"/>
      <c r="T43" s="5"/>
      <c r="X43" s="68"/>
      <c r="Y43" s="68"/>
      <c r="Z43" s="10"/>
      <c r="AA43" s="9"/>
      <c r="AB43" s="81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4"/>
      <c r="AN43" s="68"/>
      <c r="AO43" s="68"/>
      <c r="AP43" s="68"/>
      <c r="AQ43" s="68"/>
      <c r="AR43" s="68"/>
      <c r="AS43" s="68"/>
      <c r="AW43" s="68"/>
      <c r="AX43" s="68"/>
      <c r="AY43" s="68"/>
      <c r="AZ43" s="68"/>
      <c r="BA43" s="68"/>
      <c r="BB43" s="68"/>
      <c r="BC43" s="68"/>
      <c r="BD43" s="68"/>
      <c r="BE43" s="68"/>
    </row>
    <row r="44" spans="1:57" ht="15" x14ac:dyDescent="0.25">
      <c r="A44" s="68"/>
      <c r="B44" s="98"/>
      <c r="C44" s="98"/>
      <c r="D44" s="68"/>
      <c r="E44" s="68"/>
      <c r="F44" s="68"/>
      <c r="G44" s="68"/>
      <c r="H44" s="81"/>
      <c r="I44" s="6"/>
      <c r="J44" s="81"/>
      <c r="K44" s="81"/>
      <c r="L44" s="68"/>
      <c r="M44" s="68"/>
      <c r="N44" s="68"/>
      <c r="O44" s="68"/>
      <c r="P44" s="68"/>
      <c r="Q44" s="68"/>
      <c r="R44" s="68"/>
      <c r="S44" s="97"/>
      <c r="T44" s="5"/>
      <c r="X44" s="68"/>
      <c r="Y44" s="68"/>
      <c r="Z44" s="1"/>
      <c r="AA44" s="1"/>
      <c r="AB44" s="81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100"/>
      <c r="AN44" s="68"/>
      <c r="AO44" s="68"/>
      <c r="AP44" s="68"/>
      <c r="AQ44" s="68"/>
      <c r="AR44" s="68"/>
      <c r="AS44" s="68"/>
      <c r="AW44" s="68"/>
      <c r="AX44" s="68"/>
      <c r="AY44" s="68"/>
      <c r="AZ44" s="68"/>
      <c r="BA44" s="68"/>
      <c r="BB44" s="68"/>
      <c r="BC44" s="68"/>
      <c r="BD44" s="68"/>
      <c r="BE44" s="68"/>
    </row>
    <row r="45" spans="1:57" x14ac:dyDescent="0.2">
      <c r="A45" s="68"/>
      <c r="B45" s="98"/>
      <c r="C45" s="68"/>
      <c r="D45" s="68"/>
      <c r="E45" s="68"/>
      <c r="F45" s="68"/>
      <c r="G45" s="68"/>
      <c r="H45" s="81"/>
      <c r="I45" s="6"/>
      <c r="J45" s="81"/>
      <c r="K45" s="81"/>
      <c r="L45" s="68"/>
      <c r="M45" s="68"/>
      <c r="N45" s="68"/>
      <c r="O45" s="68"/>
      <c r="P45" s="68"/>
      <c r="Q45" s="68"/>
      <c r="R45" s="68"/>
      <c r="S45" s="97"/>
      <c r="T45" s="5"/>
      <c r="X45" s="68"/>
      <c r="Y45" s="68"/>
      <c r="Z45" s="1"/>
      <c r="AA45" s="1"/>
      <c r="AB45" s="81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101"/>
      <c r="AN45" s="68"/>
      <c r="AO45" s="68"/>
      <c r="AP45" s="68"/>
      <c r="AQ45" s="68"/>
      <c r="AR45" s="68"/>
      <c r="AS45" s="68"/>
      <c r="AW45" s="68"/>
      <c r="AX45" s="68"/>
      <c r="AY45" s="68"/>
      <c r="AZ45" s="68"/>
      <c r="BA45" s="68"/>
      <c r="BB45" s="68"/>
      <c r="BC45" s="68"/>
      <c r="BD45" s="68"/>
      <c r="BE45" s="68"/>
    </row>
    <row r="46" spans="1:57" x14ac:dyDescent="0.2">
      <c r="A46" s="68"/>
      <c r="B46" s="98"/>
      <c r="C46" s="68"/>
      <c r="D46" s="68"/>
      <c r="E46" s="68"/>
      <c r="F46" s="68"/>
      <c r="G46" s="68"/>
      <c r="H46" s="81"/>
      <c r="I46" s="6"/>
      <c r="J46" s="81"/>
      <c r="K46" s="81"/>
      <c r="L46" s="68"/>
      <c r="M46" s="68"/>
      <c r="N46" s="68"/>
      <c r="O46" s="68"/>
      <c r="P46" s="68"/>
      <c r="Q46" s="68"/>
      <c r="R46" s="68"/>
      <c r="S46" s="97"/>
      <c r="T46" s="5"/>
      <c r="X46" s="68"/>
      <c r="Y46" s="68"/>
      <c r="Z46" s="1"/>
      <c r="AA46" s="1"/>
      <c r="AB46" s="81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101"/>
      <c r="AN46" s="68"/>
      <c r="AO46" s="68"/>
      <c r="AP46" s="68"/>
      <c r="AQ46" s="68"/>
      <c r="AR46" s="68"/>
      <c r="AS46" s="68"/>
      <c r="AW46" s="68"/>
      <c r="AX46" s="68"/>
      <c r="AY46" s="68"/>
      <c r="AZ46" s="68"/>
      <c r="BA46" s="68"/>
      <c r="BB46" s="68"/>
      <c r="BC46" s="68"/>
      <c r="BD46" s="68"/>
      <c r="BE46" s="68"/>
    </row>
    <row r="47" spans="1:57" x14ac:dyDescent="0.2">
      <c r="A47" s="68"/>
      <c r="B47" s="98"/>
      <c r="C47" s="68"/>
      <c r="D47" s="68"/>
      <c r="E47" s="68"/>
      <c r="F47" s="68"/>
      <c r="G47" s="68"/>
      <c r="H47" s="81"/>
      <c r="I47" s="6"/>
      <c r="J47" s="81"/>
      <c r="K47" s="81"/>
      <c r="L47" s="68"/>
      <c r="M47" s="68"/>
      <c r="N47" s="68"/>
      <c r="O47" s="68"/>
      <c r="P47" s="68"/>
      <c r="Q47" s="68"/>
      <c r="R47" s="68"/>
      <c r="S47" s="97"/>
      <c r="T47" s="5"/>
      <c r="X47" s="68"/>
      <c r="Y47" s="68"/>
      <c r="Z47" s="1"/>
      <c r="AA47" s="1"/>
      <c r="AB47" s="81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101"/>
      <c r="AN47" s="68"/>
      <c r="AO47" s="68"/>
      <c r="AP47" s="68"/>
      <c r="AQ47" s="68"/>
      <c r="AR47" s="68"/>
      <c r="AS47" s="68"/>
      <c r="AW47" s="68"/>
      <c r="AX47" s="68"/>
      <c r="AY47" s="68"/>
      <c r="AZ47" s="68"/>
      <c r="BA47" s="68"/>
      <c r="BB47" s="68"/>
      <c r="BC47" s="68"/>
      <c r="BD47" s="68"/>
      <c r="BE47" s="68"/>
    </row>
    <row r="48" spans="1:57" x14ac:dyDescent="0.2">
      <c r="A48" s="68"/>
      <c r="B48" s="98"/>
      <c r="C48" s="68"/>
      <c r="D48" s="68"/>
      <c r="E48" s="68"/>
      <c r="F48" s="68"/>
      <c r="G48" s="68"/>
      <c r="H48" s="81"/>
      <c r="I48" s="6"/>
      <c r="J48" s="81"/>
      <c r="K48" s="81"/>
      <c r="L48" s="68"/>
      <c r="M48" s="68"/>
      <c r="N48" s="68"/>
      <c r="O48" s="68"/>
      <c r="P48" s="68"/>
      <c r="Q48" s="68"/>
      <c r="R48" s="68"/>
      <c r="S48" s="97"/>
      <c r="T48" s="5"/>
      <c r="X48" s="68"/>
      <c r="Y48" s="68"/>
      <c r="Z48" s="1"/>
      <c r="AA48" s="1"/>
      <c r="AB48" s="81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101"/>
      <c r="AN48" s="68"/>
      <c r="AO48" s="68"/>
      <c r="AP48" s="68"/>
      <c r="AQ48" s="68"/>
      <c r="AR48" s="68"/>
      <c r="AS48" s="68"/>
      <c r="AW48" s="68"/>
      <c r="AX48" s="68"/>
      <c r="AY48" s="68"/>
      <c r="AZ48" s="68"/>
      <c r="BA48" s="68"/>
      <c r="BB48" s="68"/>
      <c r="BC48" s="68"/>
      <c r="BD48" s="68"/>
      <c r="BE48" s="68"/>
    </row>
    <row r="49" spans="1:57" x14ac:dyDescent="0.2">
      <c r="A49" s="68"/>
      <c r="B49" s="98"/>
      <c r="C49" s="98"/>
      <c r="D49" s="68"/>
      <c r="E49" s="68"/>
      <c r="F49" s="68"/>
      <c r="G49" s="68"/>
      <c r="H49" s="81"/>
      <c r="I49" s="6"/>
      <c r="J49" s="81"/>
      <c r="K49" s="81"/>
      <c r="L49" s="68"/>
      <c r="M49" s="68"/>
      <c r="N49" s="68"/>
      <c r="O49" s="68"/>
      <c r="P49" s="68"/>
      <c r="Q49" s="68"/>
      <c r="R49" s="68"/>
      <c r="S49" s="97"/>
      <c r="T49" s="5"/>
      <c r="X49" s="68"/>
      <c r="Y49" s="68"/>
      <c r="Z49" s="1"/>
      <c r="AA49" s="1"/>
      <c r="AB49" s="81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1"/>
      <c r="AN49" s="68"/>
      <c r="AO49" s="68"/>
      <c r="AP49" s="68"/>
      <c r="AQ49" s="68"/>
      <c r="AR49" s="68"/>
      <c r="AS49" s="68"/>
      <c r="AW49" s="68"/>
      <c r="AX49" s="68"/>
      <c r="AY49" s="68"/>
      <c r="AZ49" s="68"/>
      <c r="BA49" s="68"/>
      <c r="BB49" s="68"/>
      <c r="BC49" s="68"/>
      <c r="BD49" s="68"/>
      <c r="BE49" s="68"/>
    </row>
    <row r="50" spans="1:57" x14ac:dyDescent="0.2">
      <c r="A50" s="68"/>
      <c r="B50" s="98"/>
      <c r="C50" s="98"/>
      <c r="D50" s="68"/>
      <c r="E50" s="68"/>
      <c r="F50" s="68"/>
      <c r="G50" s="68"/>
      <c r="H50" s="81"/>
      <c r="I50" s="6"/>
      <c r="J50" s="81"/>
      <c r="K50" s="81"/>
      <c r="L50" s="68"/>
      <c r="M50" s="68"/>
      <c r="N50" s="68"/>
      <c r="O50" s="68"/>
      <c r="P50" s="68"/>
      <c r="Q50" s="68"/>
      <c r="R50" s="68"/>
      <c r="S50" s="97"/>
      <c r="T50" s="5"/>
      <c r="X50" s="68"/>
      <c r="Y50" s="68"/>
      <c r="Z50" s="81"/>
      <c r="AA50" s="5"/>
      <c r="AB50" s="81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W50" s="68"/>
      <c r="AX50" s="68"/>
      <c r="AY50" s="68"/>
      <c r="AZ50" s="68"/>
      <c r="BA50" s="68"/>
      <c r="BB50" s="68"/>
      <c r="BC50" s="68"/>
      <c r="BD50" s="68"/>
      <c r="BE50" s="68"/>
    </row>
    <row r="51" spans="1:57" x14ac:dyDescent="0.2">
      <c r="A51" s="68"/>
      <c r="B51" s="98"/>
      <c r="C51" s="98"/>
      <c r="D51" s="68"/>
      <c r="E51" s="68"/>
      <c r="F51" s="68"/>
      <c r="G51" s="68"/>
      <c r="H51" s="81"/>
      <c r="I51" s="6"/>
      <c r="J51" s="81"/>
      <c r="K51" s="81"/>
      <c r="L51" s="68"/>
      <c r="M51" s="68"/>
      <c r="N51" s="68"/>
      <c r="O51" s="68"/>
      <c r="P51" s="68"/>
      <c r="Q51" s="68"/>
      <c r="R51" s="68"/>
      <c r="S51" s="97"/>
      <c r="T51" s="5"/>
      <c r="X51" s="68"/>
      <c r="Y51" s="68"/>
      <c r="Z51" s="81"/>
      <c r="AA51" s="5"/>
      <c r="AB51" s="81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W51" s="68"/>
      <c r="AX51" s="68"/>
      <c r="AY51" s="68"/>
      <c r="AZ51" s="68"/>
      <c r="BA51" s="68"/>
      <c r="BB51" s="68"/>
      <c r="BC51" s="68"/>
      <c r="BD51" s="68"/>
      <c r="BE51" s="68"/>
    </row>
    <row r="52" spans="1:57" x14ac:dyDescent="0.2">
      <c r="A52" s="68"/>
      <c r="B52" s="98"/>
      <c r="C52" s="98"/>
      <c r="D52" s="98"/>
      <c r="E52" s="68"/>
      <c r="F52" s="68"/>
      <c r="G52" s="68"/>
      <c r="H52" s="68"/>
      <c r="I52" s="68"/>
      <c r="J52" s="6"/>
      <c r="K52" s="81"/>
      <c r="L52" s="81"/>
      <c r="M52" s="68"/>
      <c r="N52" s="68"/>
      <c r="O52" s="68"/>
      <c r="P52" s="68"/>
      <c r="Q52" s="68"/>
      <c r="R52" s="68"/>
      <c r="S52" s="97"/>
      <c r="T52" s="5"/>
      <c r="X52" s="68"/>
      <c r="Y52" s="68"/>
      <c r="Z52" s="81"/>
      <c r="AA52" s="5"/>
      <c r="AB52" s="81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W52" s="68"/>
      <c r="AX52" s="68"/>
      <c r="AY52" s="68"/>
      <c r="AZ52" s="68"/>
      <c r="BA52" s="68"/>
      <c r="BB52" s="68"/>
      <c r="BC52" s="68"/>
      <c r="BD52" s="68"/>
      <c r="BE52" s="68"/>
    </row>
    <row r="53" spans="1:57" x14ac:dyDescent="0.2">
      <c r="A53" s="68"/>
      <c r="B53" s="98"/>
      <c r="C53" s="98"/>
      <c r="D53" s="98"/>
      <c r="E53" s="68"/>
      <c r="F53" s="68"/>
      <c r="G53" s="68"/>
      <c r="H53" s="68"/>
      <c r="I53" s="68"/>
      <c r="J53" s="6"/>
      <c r="K53" s="81"/>
      <c r="L53" s="81"/>
      <c r="M53" s="68"/>
      <c r="N53" s="68"/>
      <c r="O53" s="68"/>
      <c r="P53" s="68"/>
      <c r="Q53" s="68"/>
      <c r="R53" s="68"/>
      <c r="S53" s="97"/>
      <c r="T53" s="5"/>
      <c r="X53" s="68"/>
      <c r="Y53" s="68"/>
      <c r="Z53" s="81"/>
      <c r="AA53" s="5"/>
      <c r="AB53" s="81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W53" s="68"/>
      <c r="AX53" s="68"/>
      <c r="AY53" s="68"/>
      <c r="AZ53" s="68"/>
      <c r="BA53" s="68"/>
      <c r="BB53" s="68"/>
      <c r="BC53" s="68"/>
      <c r="BD53" s="68"/>
      <c r="BE53" s="68"/>
    </row>
    <row r="54" spans="1:57" x14ac:dyDescent="0.2">
      <c r="A54" s="68"/>
      <c r="B54" s="98"/>
      <c r="C54" s="98"/>
      <c r="D54" s="98"/>
      <c r="E54" s="68"/>
      <c r="F54" s="68"/>
      <c r="G54" s="68"/>
      <c r="H54" s="68"/>
      <c r="I54" s="68"/>
      <c r="J54" s="6"/>
      <c r="K54" s="81"/>
      <c r="L54" s="81"/>
      <c r="M54" s="68"/>
      <c r="N54" s="68"/>
      <c r="O54" s="68"/>
      <c r="P54" s="68"/>
      <c r="Q54" s="68"/>
      <c r="R54" s="68"/>
      <c r="S54" s="97"/>
      <c r="T54" s="5"/>
      <c r="X54" s="68"/>
      <c r="Y54" s="68"/>
      <c r="Z54" s="81"/>
      <c r="AA54" s="5"/>
      <c r="AB54" s="81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W54" s="68"/>
      <c r="AX54" s="68"/>
      <c r="AY54" s="68"/>
      <c r="AZ54" s="68"/>
      <c r="BA54" s="68"/>
      <c r="BB54" s="68"/>
      <c r="BC54" s="68"/>
      <c r="BD54" s="68"/>
      <c r="BE54" s="68"/>
    </row>
    <row r="55" spans="1:57" x14ac:dyDescent="0.2">
      <c r="A55" s="68"/>
      <c r="B55" s="98"/>
      <c r="C55" s="98"/>
      <c r="D55" s="98"/>
      <c r="E55" s="68"/>
      <c r="F55" s="68"/>
      <c r="G55" s="68"/>
      <c r="H55" s="68"/>
      <c r="I55" s="68"/>
      <c r="J55" s="6"/>
      <c r="K55" s="81"/>
      <c r="L55" s="81"/>
      <c r="M55" s="68"/>
      <c r="N55" s="68"/>
      <c r="O55" s="68"/>
      <c r="P55" s="68"/>
      <c r="Q55" s="68"/>
      <c r="R55" s="68"/>
      <c r="S55" s="97"/>
      <c r="T55" s="5"/>
      <c r="X55" s="68"/>
      <c r="Y55" s="68"/>
      <c r="Z55" s="81"/>
      <c r="AA55" s="5"/>
      <c r="AB55" s="81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W55" s="68"/>
      <c r="AX55" s="68"/>
      <c r="AY55" s="68"/>
      <c r="AZ55" s="68"/>
      <c r="BA55" s="68"/>
      <c r="BB55" s="68"/>
      <c r="BC55" s="68"/>
      <c r="BD55" s="68"/>
      <c r="BE55" s="68"/>
    </row>
    <row r="56" spans="1:57" x14ac:dyDescent="0.2">
      <c r="B56" s="67"/>
      <c r="C56" s="67"/>
    </row>
    <row r="57" spans="1:57" x14ac:dyDescent="0.2">
      <c r="B57" s="67"/>
      <c r="C57" s="67"/>
    </row>
    <row r="58" spans="1:57" x14ac:dyDescent="0.2">
      <c r="B58" s="67"/>
      <c r="C58" s="67"/>
    </row>
    <row r="59" spans="1:57" x14ac:dyDescent="0.2">
      <c r="B59" s="67"/>
      <c r="C59" s="67"/>
    </row>
    <row r="60" spans="1:57" x14ac:dyDescent="0.2">
      <c r="B60" s="67"/>
      <c r="C60" s="67"/>
    </row>
    <row r="61" spans="1:57" x14ac:dyDescent="0.2">
      <c r="B61" s="67"/>
      <c r="C61" s="67"/>
    </row>
    <row r="62" spans="1:57" x14ac:dyDescent="0.2">
      <c r="B62" s="67"/>
      <c r="C62" s="67"/>
    </row>
    <row r="63" spans="1:57" x14ac:dyDescent="0.2">
      <c r="B63" s="67"/>
      <c r="C63" s="67"/>
    </row>
    <row r="64" spans="1:57" x14ac:dyDescent="0.2">
      <c r="B64" s="67"/>
      <c r="C64" s="67"/>
    </row>
    <row r="65" spans="2:3" x14ac:dyDescent="0.2">
      <c r="B65" s="67"/>
      <c r="C65" s="67"/>
    </row>
    <row r="66" spans="2:3" x14ac:dyDescent="0.2">
      <c r="B66" s="67"/>
      <c r="C66" s="67"/>
    </row>
    <row r="67" spans="2:3" x14ac:dyDescent="0.2">
      <c r="B67" s="67"/>
      <c r="C67" s="67"/>
    </row>
    <row r="68" spans="2:3" x14ac:dyDescent="0.2">
      <c r="B68" s="67"/>
      <c r="C68" s="67"/>
    </row>
    <row r="69" spans="2:3" x14ac:dyDescent="0.2">
      <c r="B69" s="67"/>
      <c r="C69" s="67"/>
    </row>
    <row r="70" spans="2:3" x14ac:dyDescent="0.2">
      <c r="B70" s="67"/>
      <c r="C70" s="67"/>
    </row>
    <row r="71" spans="2:3" x14ac:dyDescent="0.2">
      <c r="B71" s="67"/>
      <c r="C71" s="67"/>
    </row>
    <row r="72" spans="2:3" x14ac:dyDescent="0.2">
      <c r="B72" s="67"/>
      <c r="C72" s="67"/>
    </row>
    <row r="73" spans="2:3" x14ac:dyDescent="0.2">
      <c r="B73" s="67"/>
      <c r="C73" s="67"/>
    </row>
    <row r="74" spans="2:3" x14ac:dyDescent="0.2">
      <c r="B74" s="67"/>
      <c r="C74" s="67"/>
    </row>
    <row r="75" spans="2:3" x14ac:dyDescent="0.2">
      <c r="B75" s="67"/>
      <c r="C75" s="67"/>
    </row>
    <row r="76" spans="2:3" x14ac:dyDescent="0.2">
      <c r="B76" s="67"/>
      <c r="C76" s="67"/>
    </row>
    <row r="77" spans="2:3" x14ac:dyDescent="0.2">
      <c r="B77" s="67"/>
      <c r="C77" s="67"/>
    </row>
    <row r="78" spans="2:3" x14ac:dyDescent="0.2">
      <c r="B78" s="67"/>
      <c r="C78" s="67"/>
    </row>
    <row r="79" spans="2:3" x14ac:dyDescent="0.2">
      <c r="B79" s="67"/>
      <c r="C79" s="67"/>
    </row>
    <row r="80" spans="2:3" x14ac:dyDescent="0.2">
      <c r="B80" s="67"/>
      <c r="C80" s="67"/>
    </row>
    <row r="81" spans="2:3" x14ac:dyDescent="0.2">
      <c r="B81" s="67"/>
      <c r="C81" s="67"/>
    </row>
    <row r="82" spans="2:3" x14ac:dyDescent="0.2">
      <c r="B82" s="67"/>
      <c r="C82" s="67"/>
    </row>
    <row r="83" spans="2:3" x14ac:dyDescent="0.2">
      <c r="B83" s="67"/>
      <c r="C83" s="67"/>
    </row>
    <row r="84" spans="2:3" x14ac:dyDescent="0.2">
      <c r="B84" s="67"/>
      <c r="C84" s="67"/>
    </row>
    <row r="85" spans="2:3" x14ac:dyDescent="0.2">
      <c r="B85" s="67"/>
      <c r="C85" s="67"/>
    </row>
    <row r="86" spans="2:3" x14ac:dyDescent="0.2">
      <c r="B86" s="67"/>
      <c r="C86" s="67"/>
    </row>
    <row r="87" spans="2:3" x14ac:dyDescent="0.2">
      <c r="B87" s="67"/>
      <c r="C87" s="67"/>
    </row>
    <row r="88" spans="2:3" x14ac:dyDescent="0.2">
      <c r="B88" s="67"/>
      <c r="C88" s="67"/>
    </row>
    <row r="89" spans="2:3" x14ac:dyDescent="0.2">
      <c r="B89" s="67"/>
      <c r="C89" s="67"/>
    </row>
    <row r="90" spans="2:3" x14ac:dyDescent="0.2">
      <c r="B90" s="67"/>
      <c r="C90" s="67"/>
    </row>
    <row r="91" spans="2:3" x14ac:dyDescent="0.2">
      <c r="B91" s="67"/>
      <c r="C91" s="67"/>
    </row>
    <row r="92" spans="2:3" x14ac:dyDescent="0.2">
      <c r="B92" s="67"/>
      <c r="C92" s="67"/>
    </row>
    <row r="93" spans="2:3" x14ac:dyDescent="0.2">
      <c r="B93" s="67"/>
      <c r="C93" s="67"/>
    </row>
    <row r="94" spans="2:3" x14ac:dyDescent="0.2">
      <c r="B94" s="67"/>
      <c r="C94" s="67"/>
    </row>
    <row r="95" spans="2:3" x14ac:dyDescent="0.2">
      <c r="B95" s="67"/>
      <c r="C95" s="67"/>
    </row>
    <row r="96" spans="2:3" x14ac:dyDescent="0.2">
      <c r="B96" s="67"/>
      <c r="C96" s="67"/>
    </row>
    <row r="97" spans="2:3" x14ac:dyDescent="0.2">
      <c r="B97" s="67"/>
      <c r="C97" s="67"/>
    </row>
    <row r="98" spans="2:3" x14ac:dyDescent="0.2">
      <c r="B98" s="67"/>
      <c r="C98" s="67"/>
    </row>
    <row r="99" spans="2:3" x14ac:dyDescent="0.2">
      <c r="B99" s="67"/>
      <c r="C99" s="67"/>
    </row>
    <row r="100" spans="2:3" x14ac:dyDescent="0.2">
      <c r="B100" s="67"/>
      <c r="C100" s="67"/>
    </row>
  </sheetData>
  <mergeCells count="123">
    <mergeCell ref="AW12:AY12"/>
    <mergeCell ref="AE9:AJ9"/>
    <mergeCell ref="AB13:AC13"/>
    <mergeCell ref="AE18:AJ18"/>
    <mergeCell ref="AL18:AQ18"/>
    <mergeCell ref="P10:V10"/>
    <mergeCell ref="AB19:AC19"/>
    <mergeCell ref="AE19:AJ19"/>
    <mergeCell ref="AL19:AQ19"/>
    <mergeCell ref="AB14:AC14"/>
    <mergeCell ref="X25:Z25"/>
    <mergeCell ref="AE17:AJ17"/>
    <mergeCell ref="AE16:AJ16"/>
    <mergeCell ref="AE15:AJ15"/>
    <mergeCell ref="AL15:AQ15"/>
    <mergeCell ref="AL14:AQ14"/>
    <mergeCell ref="AL13:AQ13"/>
    <mergeCell ref="AS12:AU12"/>
    <mergeCell ref="AB20:AC20"/>
    <mergeCell ref="AE20:AJ20"/>
    <mergeCell ref="AL20:AQ20"/>
    <mergeCell ref="AB21:AC21"/>
    <mergeCell ref="AE21:AJ21"/>
    <mergeCell ref="AL21:AQ21"/>
    <mergeCell ref="AB22:AC22"/>
    <mergeCell ref="AE22:AJ22"/>
    <mergeCell ref="AL22:AQ22"/>
    <mergeCell ref="A1:AX2"/>
    <mergeCell ref="B6:G6"/>
    <mergeCell ref="B7:G7"/>
    <mergeCell ref="B8:G8"/>
    <mergeCell ref="B5:G5"/>
    <mergeCell ref="A3:A5"/>
    <mergeCell ref="M3:M5"/>
    <mergeCell ref="L3:L5"/>
    <mergeCell ref="K3:K5"/>
    <mergeCell ref="AB3:AB5"/>
    <mergeCell ref="O3:O5"/>
    <mergeCell ref="AD3:AD5"/>
    <mergeCell ref="P5:V5"/>
    <mergeCell ref="AE5:AJ5"/>
    <mergeCell ref="AE7:AJ7"/>
    <mergeCell ref="N3:N5"/>
    <mergeCell ref="Z3:Z5"/>
    <mergeCell ref="P8:V8"/>
    <mergeCell ref="AE8:AJ8"/>
    <mergeCell ref="AB18:AC18"/>
    <mergeCell ref="C15:D15"/>
    <mergeCell ref="M15:R15"/>
    <mergeCell ref="F25:R25"/>
    <mergeCell ref="T25:V25"/>
    <mergeCell ref="C17:D17"/>
    <mergeCell ref="M18:R18"/>
    <mergeCell ref="C31:D31"/>
    <mergeCell ref="F26:K26"/>
    <mergeCell ref="F31:K31"/>
    <mergeCell ref="M31:R31"/>
    <mergeCell ref="M26:R26"/>
    <mergeCell ref="C26:D26"/>
    <mergeCell ref="M16:R16"/>
    <mergeCell ref="C16:D16"/>
    <mergeCell ref="C25:D25"/>
    <mergeCell ref="C18:D18"/>
    <mergeCell ref="F18:K18"/>
    <mergeCell ref="F17:K17"/>
    <mergeCell ref="F16:K16"/>
    <mergeCell ref="AE10:AJ10"/>
    <mergeCell ref="AL17:AQ17"/>
    <mergeCell ref="X12:Z12"/>
    <mergeCell ref="AL16:AQ16"/>
    <mergeCell ref="AB12:AC12"/>
    <mergeCell ref="B9:G9"/>
    <mergeCell ref="C12:D12"/>
    <mergeCell ref="F12:R12"/>
    <mergeCell ref="C13:D13"/>
    <mergeCell ref="C14:D14"/>
    <mergeCell ref="F15:K15"/>
    <mergeCell ref="M17:R17"/>
    <mergeCell ref="AB15:AC15"/>
    <mergeCell ref="AB16:AC16"/>
    <mergeCell ref="AB17:AC17"/>
    <mergeCell ref="F14:K14"/>
    <mergeCell ref="F13:K13"/>
    <mergeCell ref="M14:R14"/>
    <mergeCell ref="M13:R13"/>
    <mergeCell ref="AE14:AJ14"/>
    <mergeCell ref="AE13:AJ13"/>
    <mergeCell ref="T12:V12"/>
    <mergeCell ref="P9:V9"/>
    <mergeCell ref="AE12:AQ12"/>
    <mergeCell ref="AA3:AA5"/>
    <mergeCell ref="P6:V6"/>
    <mergeCell ref="AE6:AJ6"/>
    <mergeCell ref="P7:V7"/>
    <mergeCell ref="AQ3:AQ5"/>
    <mergeCell ref="AC3:AC5"/>
    <mergeCell ref="AN3:AN5"/>
    <mergeCell ref="AO3:AO5"/>
    <mergeCell ref="AP3:AP5"/>
    <mergeCell ref="C27:D27"/>
    <mergeCell ref="F27:K27"/>
    <mergeCell ref="M27:R27"/>
    <mergeCell ref="C28:D28"/>
    <mergeCell ref="F28:K28"/>
    <mergeCell ref="M28:R28"/>
    <mergeCell ref="C29:D29"/>
    <mergeCell ref="F29:K29"/>
    <mergeCell ref="M29:R29"/>
    <mergeCell ref="C34:D34"/>
    <mergeCell ref="F34:K34"/>
    <mergeCell ref="M34:R34"/>
    <mergeCell ref="C35:D35"/>
    <mergeCell ref="F35:K35"/>
    <mergeCell ref="M35:R35"/>
    <mergeCell ref="C30:D30"/>
    <mergeCell ref="F30:K30"/>
    <mergeCell ref="M30:R30"/>
    <mergeCell ref="C32:D32"/>
    <mergeCell ref="F32:K32"/>
    <mergeCell ref="M32:R32"/>
    <mergeCell ref="C33:D33"/>
    <mergeCell ref="F33:K33"/>
    <mergeCell ref="M33:R33"/>
  </mergeCells>
  <phoneticPr fontId="4" type="noConversion"/>
  <pageMargins left="0.75" right="0.75" top="1" bottom="1" header="0.5" footer="0.5"/>
  <pageSetup paperSize="9" scale="71" orientation="landscape" horizontalDpi="4294967295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ShowTime">
                <anchor moveWithCells="1" sizeWithCells="1">
                  <from>
                    <xdr:col>62</xdr:col>
                    <xdr:colOff>152400</xdr:colOff>
                    <xdr:row>8</xdr:row>
                    <xdr:rowOff>152400</xdr:rowOff>
                  </from>
                  <to>
                    <xdr:col>64</xdr:col>
                    <xdr:colOff>180975</xdr:colOff>
                    <xdr:row>12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>
                <anchor moveWithCells="1" sizeWithCells="1">
                  <from>
                    <xdr:col>35</xdr:col>
                    <xdr:colOff>19050</xdr:colOff>
                    <xdr:row>27</xdr:row>
                    <xdr:rowOff>19050</xdr:rowOff>
                  </from>
                  <to>
                    <xdr:col>39</xdr:col>
                    <xdr:colOff>209550</xdr:colOff>
                    <xdr:row>30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AK24"/>
  <sheetViews>
    <sheetView showGridLines="0" workbookViewId="0">
      <selection activeCell="F1" sqref="F1:AD1"/>
    </sheetView>
  </sheetViews>
  <sheetFormatPr defaultRowHeight="12.75" x14ac:dyDescent="0.2"/>
  <cols>
    <col min="1" max="2" width="9.140625" style="84"/>
    <col min="3" max="4" width="3.7109375" style="84" customWidth="1"/>
    <col min="5" max="5" width="3.7109375" style="85" customWidth="1"/>
    <col min="6" max="8" width="3.7109375" style="84" customWidth="1"/>
    <col min="9" max="9" width="6.140625" style="84" customWidth="1"/>
    <col min="10" max="13" width="3.7109375" style="84" customWidth="1"/>
    <col min="14" max="14" width="7" style="84" customWidth="1"/>
    <col min="15" max="15" width="22.42578125" style="84" customWidth="1"/>
    <col min="16" max="18" width="3.7109375" style="84" customWidth="1"/>
    <col min="19" max="19" width="22" style="84" customWidth="1"/>
    <col min="20" max="21" width="3.7109375" style="84" customWidth="1"/>
    <col min="22" max="22" width="8.28515625" style="84" customWidth="1"/>
    <col min="23" max="24" width="3.7109375" style="84" customWidth="1"/>
    <col min="25" max="25" width="6" style="84" customWidth="1"/>
    <col min="26" max="29" width="3.7109375" style="84" customWidth="1"/>
    <col min="30" max="30" width="7.7109375" style="84" customWidth="1"/>
    <col min="31" max="31" width="13.28515625" style="84" customWidth="1"/>
    <col min="32" max="35" width="3.7109375" style="84" customWidth="1"/>
    <col min="36" max="50" width="9.140625" style="84"/>
    <col min="51" max="51" width="3.7109375" style="84" customWidth="1"/>
    <col min="52" max="52" width="3" style="84" bestFit="1" customWidth="1"/>
    <col min="53" max="53" width="9.7109375" style="84" bestFit="1" customWidth="1"/>
    <col min="54" max="54" width="3" style="84" bestFit="1" customWidth="1"/>
    <col min="55" max="55" width="10.42578125" style="84" bestFit="1" customWidth="1"/>
    <col min="56" max="56" width="2.140625" style="84" bestFit="1" customWidth="1"/>
    <col min="57" max="57" width="10.140625" style="84" bestFit="1" customWidth="1"/>
    <col min="58" max="58" width="2.140625" style="84" bestFit="1" customWidth="1"/>
    <col min="59" max="59" width="9.7109375" style="84" bestFit="1" customWidth="1"/>
    <col min="60" max="63" width="9.140625" style="84"/>
    <col min="64" max="64" width="9.42578125" style="84" bestFit="1" customWidth="1"/>
    <col min="65" max="16384" width="9.140625" style="84"/>
  </cols>
  <sheetData>
    <row r="1" spans="1:37" ht="15" x14ac:dyDescent="0.2">
      <c r="A1" s="88"/>
      <c r="B1" s="88"/>
      <c r="C1" s="88"/>
      <c r="D1" s="88"/>
      <c r="E1" s="91"/>
      <c r="F1" s="143" t="s">
        <v>5</v>
      </c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88"/>
      <c r="AF1" s="88"/>
      <c r="AG1" s="88"/>
      <c r="AH1" s="88"/>
      <c r="AI1" s="88"/>
      <c r="AJ1" s="88"/>
      <c r="AK1" s="88"/>
    </row>
    <row r="2" spans="1:37" x14ac:dyDescent="0.2">
      <c r="A2" s="88"/>
      <c r="B2" s="88"/>
      <c r="C2" s="88"/>
      <c r="D2" s="88"/>
      <c r="E2" s="91"/>
      <c r="F2" s="89"/>
      <c r="G2" s="89"/>
      <c r="H2" s="89"/>
      <c r="I2" s="89"/>
      <c r="J2" s="90" t="s">
        <v>25</v>
      </c>
      <c r="K2" s="89"/>
      <c r="L2" s="89"/>
      <c r="M2" s="89"/>
      <c r="N2" s="89"/>
      <c r="O2" s="88"/>
      <c r="P2" s="88"/>
      <c r="Q2" s="88"/>
      <c r="R2" s="88"/>
      <c r="S2" s="88"/>
      <c r="T2" s="88"/>
      <c r="U2" s="88"/>
      <c r="V2" s="89"/>
      <c r="W2" s="89"/>
      <c r="X2" s="89"/>
      <c r="Y2" s="89"/>
      <c r="Z2" s="90" t="s">
        <v>25</v>
      </c>
      <c r="AA2" s="89"/>
      <c r="AB2" s="89"/>
      <c r="AC2" s="89"/>
      <c r="AD2" s="89"/>
      <c r="AE2" s="88"/>
      <c r="AF2" s="88"/>
      <c r="AG2" s="88"/>
      <c r="AH2" s="88"/>
      <c r="AI2" s="88"/>
      <c r="AJ2" s="88"/>
      <c r="AK2" s="88"/>
    </row>
    <row r="3" spans="1:37" x14ac:dyDescent="0.2">
      <c r="A3" s="88"/>
      <c r="B3" s="88"/>
      <c r="C3" s="140">
        <v>0.86805555555555547</v>
      </c>
      <c r="D3" s="141"/>
      <c r="E3" s="91" t="s">
        <v>6</v>
      </c>
      <c r="F3" s="141" t="s">
        <v>13</v>
      </c>
      <c r="G3" s="141"/>
      <c r="H3" s="141"/>
      <c r="I3" s="141"/>
      <c r="J3" s="88"/>
      <c r="K3" s="141" t="s">
        <v>15</v>
      </c>
      <c r="L3" s="141"/>
      <c r="M3" s="141"/>
      <c r="N3" s="141"/>
      <c r="O3" s="92" t="s">
        <v>28</v>
      </c>
      <c r="P3" s="88"/>
      <c r="Q3" s="88"/>
      <c r="R3" s="88"/>
      <c r="S3" s="140">
        <v>0.87986111111111109</v>
      </c>
      <c r="T3" s="141"/>
      <c r="U3" s="91" t="s">
        <v>7</v>
      </c>
      <c r="V3" s="144" t="s">
        <v>14</v>
      </c>
      <c r="W3" s="141"/>
      <c r="X3" s="141"/>
      <c r="Y3" s="141"/>
      <c r="Z3" s="88"/>
      <c r="AA3" s="144" t="s">
        <v>50</v>
      </c>
      <c r="AB3" s="141"/>
      <c r="AC3" s="141"/>
      <c r="AD3" s="141"/>
      <c r="AE3" s="92" t="s">
        <v>28</v>
      </c>
      <c r="AF3" s="88"/>
      <c r="AG3" s="88"/>
      <c r="AH3" s="88"/>
      <c r="AI3" s="88"/>
      <c r="AJ3" s="88"/>
      <c r="AK3" s="88"/>
    </row>
    <row r="4" spans="1:37" x14ac:dyDescent="0.2">
      <c r="A4" s="88"/>
      <c r="B4" s="88"/>
      <c r="C4" s="88"/>
      <c r="D4" s="88"/>
      <c r="E4" s="91"/>
      <c r="F4" s="145" t="str">
        <f ca="1">VLOOKUP(1,Poule!A6:G9,2,0)</f>
        <v>PA TEAM 2</v>
      </c>
      <c r="G4" s="146"/>
      <c r="H4" s="146"/>
      <c r="I4" s="147"/>
      <c r="J4" s="88"/>
      <c r="K4" s="145" t="str">
        <f ca="1">VLOOKUP(1,Poule!AD6:AJ10,2,0)</f>
        <v>PC TEAM 5</v>
      </c>
      <c r="L4" s="146"/>
      <c r="M4" s="146"/>
      <c r="N4" s="147"/>
      <c r="O4" s="94" t="s">
        <v>26</v>
      </c>
      <c r="P4" s="86"/>
      <c r="Q4" s="87" t="s">
        <v>16</v>
      </c>
      <c r="R4" s="86"/>
      <c r="S4" s="88"/>
      <c r="T4" s="88"/>
      <c r="U4" s="88"/>
      <c r="V4" s="145" t="str">
        <f ca="1">VLOOKUP(1,Poule!O6:V9,2,0)</f>
        <v>PB TEAM 3</v>
      </c>
      <c r="W4" s="146"/>
      <c r="X4" s="146"/>
      <c r="Y4" s="147"/>
      <c r="Z4" s="88"/>
      <c r="AA4" s="145" t="str">
        <f ca="1">VLOOKUP(1,Poule!BU9:BV11,2,0)</f>
        <v>PB TEAM 4</v>
      </c>
      <c r="AB4" s="146"/>
      <c r="AC4" s="146"/>
      <c r="AD4" s="147"/>
      <c r="AE4" s="94" t="s">
        <v>27</v>
      </c>
      <c r="AF4" s="86"/>
      <c r="AG4" s="87" t="s">
        <v>16</v>
      </c>
      <c r="AH4" s="86"/>
      <c r="AI4" s="88"/>
      <c r="AJ4" s="88"/>
      <c r="AK4" s="88"/>
    </row>
    <row r="5" spans="1:37" x14ac:dyDescent="0.2">
      <c r="A5" s="88"/>
      <c r="B5" s="88"/>
      <c r="C5" s="88"/>
      <c r="D5" s="88"/>
      <c r="E5" s="91"/>
      <c r="F5" s="88"/>
      <c r="G5" s="88"/>
      <c r="H5" s="88"/>
      <c r="I5" s="88"/>
      <c r="J5" s="88"/>
      <c r="K5" s="88"/>
      <c r="L5" s="88"/>
      <c r="M5" s="88"/>
      <c r="N5" s="88"/>
      <c r="O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I5" s="88"/>
      <c r="AJ5" s="88"/>
      <c r="AK5" s="88"/>
    </row>
    <row r="6" spans="1:37" ht="15" x14ac:dyDescent="0.2">
      <c r="A6" s="88"/>
      <c r="B6" s="88"/>
      <c r="C6" s="88"/>
      <c r="D6" s="88"/>
      <c r="E6" s="91"/>
      <c r="F6" s="143" t="s">
        <v>4</v>
      </c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88"/>
      <c r="AF6" s="88"/>
      <c r="AG6" s="88"/>
      <c r="AH6" s="88"/>
      <c r="AI6" s="88"/>
      <c r="AJ6" s="88"/>
      <c r="AK6" s="88"/>
    </row>
    <row r="7" spans="1:37" x14ac:dyDescent="0.2">
      <c r="A7" s="88"/>
      <c r="B7" s="88"/>
      <c r="C7" s="88"/>
      <c r="D7" s="88"/>
      <c r="E7" s="91"/>
      <c r="F7" s="88"/>
      <c r="G7" s="88"/>
      <c r="H7" s="88"/>
      <c r="I7" s="88"/>
      <c r="J7" s="88"/>
      <c r="K7" s="88"/>
      <c r="L7" s="88"/>
      <c r="M7" s="88"/>
      <c r="N7" s="89"/>
      <c r="O7" s="89"/>
      <c r="P7" s="89"/>
      <c r="Q7" s="89"/>
      <c r="R7" s="90" t="s">
        <v>25</v>
      </c>
      <c r="S7" s="89"/>
      <c r="T7" s="89"/>
      <c r="U7" s="89"/>
      <c r="V7" s="89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</row>
    <row r="8" spans="1:37" x14ac:dyDescent="0.2">
      <c r="A8" s="88"/>
      <c r="B8" s="88"/>
      <c r="C8" s="93"/>
      <c r="D8" s="93"/>
      <c r="E8" s="91"/>
      <c r="F8" s="88"/>
      <c r="G8" s="88"/>
      <c r="H8" s="88"/>
      <c r="I8" s="88"/>
      <c r="J8" s="140">
        <v>0.89236111111111116</v>
      </c>
      <c r="K8" s="141"/>
      <c r="L8" s="88"/>
      <c r="M8" s="88"/>
      <c r="N8" s="151" t="s">
        <v>8</v>
      </c>
      <c r="O8" s="151"/>
      <c r="P8" s="151"/>
      <c r="Q8" s="151"/>
      <c r="R8" s="88"/>
      <c r="S8" s="151" t="s">
        <v>9</v>
      </c>
      <c r="T8" s="151"/>
      <c r="U8" s="151"/>
      <c r="V8" s="151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</row>
    <row r="9" spans="1:37" x14ac:dyDescent="0.2">
      <c r="A9" s="88"/>
      <c r="B9" s="88"/>
      <c r="C9" s="88"/>
      <c r="D9" s="88"/>
      <c r="E9" s="91"/>
      <c r="F9" s="88"/>
      <c r="G9" s="88"/>
      <c r="H9" s="88"/>
      <c r="I9" s="88"/>
      <c r="J9" s="88"/>
      <c r="K9" s="88"/>
      <c r="L9" s="88"/>
      <c r="M9" s="88"/>
      <c r="N9" s="148" t="str">
        <f>IF(P4="","",IF(P4&gt;R4,F4,K4))</f>
        <v/>
      </c>
      <c r="O9" s="149"/>
      <c r="P9" s="149"/>
      <c r="Q9" s="150"/>
      <c r="R9" s="88"/>
      <c r="S9" s="148" t="str">
        <f>IF(AF4="","",IF(AF4&gt;AH4,V4,AA4))</f>
        <v/>
      </c>
      <c r="T9" s="149"/>
      <c r="U9" s="149"/>
      <c r="V9" s="150"/>
      <c r="W9" s="88"/>
      <c r="X9" s="86"/>
      <c r="Y9" s="87" t="s">
        <v>16</v>
      </c>
      <c r="Z9" s="86"/>
      <c r="AA9" s="88"/>
      <c r="AB9" s="88"/>
      <c r="AC9" s="88"/>
      <c r="AD9" s="88"/>
      <c r="AE9" s="92" t="s">
        <v>28</v>
      </c>
      <c r="AF9" s="88"/>
      <c r="AG9" s="88"/>
      <c r="AH9" s="88"/>
      <c r="AI9" s="88"/>
      <c r="AJ9" s="88"/>
      <c r="AK9" s="88"/>
    </row>
    <row r="10" spans="1:37" x14ac:dyDescent="0.2">
      <c r="A10" s="88"/>
      <c r="B10" s="88"/>
      <c r="C10" s="88"/>
      <c r="D10" s="88"/>
      <c r="E10" s="91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92" t="s">
        <v>29</v>
      </c>
      <c r="AF10" s="88"/>
      <c r="AG10" s="88"/>
      <c r="AH10" s="88"/>
      <c r="AI10" s="88"/>
      <c r="AJ10" s="88"/>
      <c r="AK10" s="88"/>
    </row>
    <row r="11" spans="1:37" ht="15" x14ac:dyDescent="0.2">
      <c r="A11" s="88"/>
      <c r="B11" s="88"/>
      <c r="C11" s="88"/>
      <c r="D11" s="88"/>
      <c r="E11" s="91"/>
      <c r="F11" s="88"/>
      <c r="G11" s="88"/>
      <c r="H11" s="88"/>
      <c r="I11" s="88"/>
      <c r="J11" s="88"/>
      <c r="K11" s="88"/>
      <c r="L11" s="88"/>
      <c r="M11" s="88"/>
      <c r="N11" s="88"/>
      <c r="O11" s="143" t="s">
        <v>32</v>
      </c>
      <c r="P11" s="143"/>
      <c r="Q11" s="143"/>
      <c r="R11" s="143"/>
      <c r="S11" s="143"/>
      <c r="T11" s="143"/>
      <c r="U11" s="143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</row>
    <row r="12" spans="1:37" ht="13.5" thickBot="1" x14ac:dyDescent="0.25">
      <c r="A12" s="92"/>
      <c r="B12" s="88"/>
      <c r="C12" s="88"/>
      <c r="D12" s="88"/>
      <c r="E12" s="91"/>
      <c r="F12" s="88"/>
      <c r="G12" s="92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</row>
    <row r="13" spans="1:37" ht="12.75" customHeight="1" x14ac:dyDescent="0.2">
      <c r="A13" s="142"/>
      <c r="B13" s="142"/>
      <c r="C13" s="142"/>
      <c r="D13" s="142"/>
      <c r="E13" s="102"/>
      <c r="F13" s="103"/>
      <c r="G13" s="142"/>
      <c r="H13" s="142"/>
      <c r="I13" s="142"/>
      <c r="J13" s="142"/>
      <c r="K13" s="88"/>
      <c r="L13" s="88"/>
      <c r="M13" s="88"/>
      <c r="N13" s="88"/>
      <c r="O13" s="131" t="str">
        <f>IF(X9="","",IF(X9&gt;Z9,N9,S9))</f>
        <v/>
      </c>
      <c r="P13" s="132"/>
      <c r="Q13" s="132"/>
      <c r="R13" s="132"/>
      <c r="S13" s="132"/>
      <c r="T13" s="132"/>
      <c r="U13" s="133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</row>
    <row r="14" spans="1:37" ht="12.75" customHeight="1" x14ac:dyDescent="0.2">
      <c r="A14" s="88"/>
      <c r="B14" s="88"/>
      <c r="C14" s="88"/>
      <c r="D14" s="88"/>
      <c r="E14" s="91"/>
      <c r="F14" s="88"/>
      <c r="G14" s="88"/>
      <c r="H14" s="88"/>
      <c r="I14" s="88"/>
      <c r="J14" s="88"/>
      <c r="K14" s="88"/>
      <c r="L14" s="88"/>
      <c r="M14" s="88"/>
      <c r="N14" s="88"/>
      <c r="O14" s="134"/>
      <c r="P14" s="135"/>
      <c r="Q14" s="135"/>
      <c r="R14" s="135"/>
      <c r="S14" s="135"/>
      <c r="T14" s="135"/>
      <c r="U14" s="136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</row>
    <row r="15" spans="1:37" ht="13.5" customHeight="1" thickBot="1" x14ac:dyDescent="0.25">
      <c r="A15" s="88"/>
      <c r="B15" s="88"/>
      <c r="C15" s="88"/>
      <c r="D15" s="88"/>
      <c r="E15" s="91"/>
      <c r="F15" s="88"/>
      <c r="G15" s="88"/>
      <c r="H15" s="88"/>
      <c r="I15" s="88"/>
      <c r="J15" s="88"/>
      <c r="K15" s="88"/>
      <c r="L15" s="88"/>
      <c r="M15" s="88"/>
      <c r="N15" s="88"/>
      <c r="O15" s="137"/>
      <c r="P15" s="138"/>
      <c r="Q15" s="138"/>
      <c r="R15" s="138"/>
      <c r="S15" s="138"/>
      <c r="T15" s="138"/>
      <c r="U15" s="139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</row>
    <row r="16" spans="1:37" x14ac:dyDescent="0.2">
      <c r="A16" s="88"/>
      <c r="B16" s="88"/>
      <c r="C16" s="88"/>
      <c r="D16" s="88"/>
      <c r="E16" s="91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</row>
    <row r="17" spans="1:37" x14ac:dyDescent="0.2">
      <c r="A17" s="88"/>
      <c r="B17" s="88"/>
      <c r="C17" s="88"/>
      <c r="D17" s="88"/>
      <c r="E17" s="91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</row>
    <row r="18" spans="1:37" x14ac:dyDescent="0.2">
      <c r="A18" s="88"/>
      <c r="B18" s="88"/>
      <c r="C18" s="88"/>
      <c r="D18" s="88"/>
      <c r="E18" s="91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</row>
    <row r="19" spans="1:37" x14ac:dyDescent="0.2">
      <c r="A19" s="88"/>
      <c r="B19" s="88"/>
      <c r="C19" s="88"/>
      <c r="D19" s="88"/>
      <c r="E19" s="91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</row>
    <row r="20" spans="1:37" x14ac:dyDescent="0.2">
      <c r="A20" s="88"/>
      <c r="B20" s="88"/>
      <c r="C20" s="88"/>
      <c r="D20" s="88"/>
      <c r="E20" s="91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</row>
    <row r="21" spans="1:37" x14ac:dyDescent="0.2">
      <c r="A21" s="88"/>
      <c r="B21" s="88"/>
      <c r="C21" s="88"/>
      <c r="D21" s="88"/>
      <c r="E21" s="91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</row>
    <row r="22" spans="1:37" x14ac:dyDescent="0.2">
      <c r="A22" s="88"/>
      <c r="B22" s="88"/>
      <c r="C22" s="88"/>
      <c r="D22" s="88"/>
      <c r="E22" s="91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</row>
    <row r="23" spans="1:37" x14ac:dyDescent="0.2">
      <c r="A23" s="88"/>
      <c r="B23" s="88"/>
      <c r="C23" s="88"/>
      <c r="D23" s="88"/>
      <c r="E23" s="91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</row>
    <row r="24" spans="1:37" x14ac:dyDescent="0.2">
      <c r="A24" s="88"/>
      <c r="B24" s="88"/>
      <c r="C24" s="88"/>
      <c r="D24" s="88"/>
      <c r="E24" s="91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</row>
  </sheetData>
  <mergeCells count="21">
    <mergeCell ref="N9:Q9"/>
    <mergeCell ref="S9:V9"/>
    <mergeCell ref="S8:V8"/>
    <mergeCell ref="N8:Q8"/>
    <mergeCell ref="F6:AD6"/>
    <mergeCell ref="O13:U15"/>
    <mergeCell ref="J8:K8"/>
    <mergeCell ref="A13:D13"/>
    <mergeCell ref="G13:J13"/>
    <mergeCell ref="F1:AD1"/>
    <mergeCell ref="C3:D3"/>
    <mergeCell ref="AA3:AD3"/>
    <mergeCell ref="V3:Y3"/>
    <mergeCell ref="K3:N3"/>
    <mergeCell ref="F3:I3"/>
    <mergeCell ref="S3:T3"/>
    <mergeCell ref="AA4:AD4"/>
    <mergeCell ref="V4:Y4"/>
    <mergeCell ref="K4:N4"/>
    <mergeCell ref="F4:I4"/>
    <mergeCell ref="O11:U11"/>
  </mergeCells>
  <phoneticPr fontId="4" type="noConversion"/>
  <pageMargins left="0.75" right="0.75" top="1" bottom="1" header="0.5" footer="0.5"/>
  <pageSetup paperSize="9" orientation="landscape" horizontalDpi="4294967293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P19"/>
  <sheetViews>
    <sheetView zoomScale="130" zoomScaleNormal="130" workbookViewId="0">
      <selection activeCell="C30" sqref="C30"/>
    </sheetView>
  </sheetViews>
  <sheetFormatPr defaultRowHeight="12.75" x14ac:dyDescent="0.2"/>
  <cols>
    <col min="16" max="16" width="14.5703125" customWidth="1"/>
  </cols>
  <sheetData>
    <row r="1" spans="1:16" ht="12.75" customHeight="1" x14ac:dyDescent="0.2">
      <c r="A1" s="163" t="s">
        <v>31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57" t="s">
        <v>33</v>
      </c>
      <c r="P1" s="158"/>
    </row>
    <row r="2" spans="1:16" ht="36" customHeight="1" x14ac:dyDescent="0.2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59"/>
      <c r="P2" s="160"/>
    </row>
    <row r="3" spans="1:16" ht="36" customHeight="1" thickBot="1" x14ac:dyDescent="0.25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1"/>
      <c r="P3" s="162"/>
    </row>
    <row r="4" spans="1:16" ht="15.75" x14ac:dyDescent="0.25">
      <c r="A4" s="165" t="str">
        <f>Poule!C12</f>
        <v>Tijd</v>
      </c>
      <c r="B4" s="165">
        <f>Poule!D12</f>
        <v>0</v>
      </c>
      <c r="C4" s="166" t="str">
        <f>Poule!F12</f>
        <v>VELD 1</v>
      </c>
      <c r="D4" s="166"/>
      <c r="E4" s="166"/>
      <c r="F4" s="166"/>
      <c r="G4" s="166"/>
      <c r="H4" s="165" t="str">
        <f>Poule!T12</f>
        <v>Uitslag</v>
      </c>
      <c r="I4" s="165"/>
      <c r="J4" s="165"/>
      <c r="K4" s="43"/>
      <c r="L4" s="167" t="str">
        <f>Poule!X12</f>
        <v>Punten</v>
      </c>
      <c r="M4" s="167"/>
      <c r="N4" s="167"/>
    </row>
    <row r="5" spans="1:16" ht="15" x14ac:dyDescent="0.25">
      <c r="A5" s="115">
        <f>Poule!C13</f>
        <v>0.375</v>
      </c>
      <c r="B5" s="115">
        <f>Poule!D13</f>
        <v>0</v>
      </c>
      <c r="C5" s="154" t="str">
        <f>Poule!F13</f>
        <v>PA TEAM 1</v>
      </c>
      <c r="D5" s="155">
        <f>Poule!G13</f>
        <v>0</v>
      </c>
      <c r="E5" s="31" t="str">
        <f>Poule!L13</f>
        <v>--</v>
      </c>
      <c r="F5" s="155" t="str">
        <f>Poule!M13</f>
        <v>PA TEAM 2</v>
      </c>
      <c r="G5" s="155">
        <f>Poule!N13</f>
        <v>0</v>
      </c>
      <c r="H5" s="32">
        <f>Poule!T13</f>
        <v>1</v>
      </c>
      <c r="I5" s="33" t="str">
        <f>Poule!U13</f>
        <v>--</v>
      </c>
      <c r="J5" s="32">
        <f>Poule!V13</f>
        <v>2</v>
      </c>
      <c r="L5" s="44">
        <f>Poule!X13</f>
        <v>0</v>
      </c>
      <c r="M5" s="3"/>
      <c r="N5" s="44">
        <f>Poule!Z13</f>
        <v>3</v>
      </c>
    </row>
    <row r="6" spans="1:16" ht="15" x14ac:dyDescent="0.25">
      <c r="A6" s="115">
        <f>Poule!C14</f>
        <v>0.3888888888888889</v>
      </c>
      <c r="B6" s="115">
        <f>Poule!D14</f>
        <v>0</v>
      </c>
      <c r="C6" s="116" t="str">
        <f>Poule!F14</f>
        <v>PA TEAM 3</v>
      </c>
      <c r="D6" s="117">
        <f>Poule!G14</f>
        <v>0</v>
      </c>
      <c r="E6" s="14" t="str">
        <f>Poule!L14</f>
        <v>--</v>
      </c>
      <c r="F6" s="117" t="str">
        <f>Poule!M14</f>
        <v>PA TEAM 4</v>
      </c>
      <c r="G6" s="117">
        <f>Poule!N14</f>
        <v>0</v>
      </c>
      <c r="H6" s="7">
        <f>Poule!T14</f>
        <v>3</v>
      </c>
      <c r="I6" s="8" t="str">
        <f>Poule!U14</f>
        <v>--</v>
      </c>
      <c r="J6" s="7">
        <f>Poule!V14</f>
        <v>1</v>
      </c>
      <c r="L6" s="44">
        <f>Poule!X14</f>
        <v>3</v>
      </c>
      <c r="M6" s="3"/>
      <c r="N6" s="44">
        <f>Poule!Z14</f>
        <v>0</v>
      </c>
    </row>
    <row r="7" spans="1:16" ht="15" x14ac:dyDescent="0.25">
      <c r="A7" s="115">
        <f>Poule!C15</f>
        <v>0.40277777777777801</v>
      </c>
      <c r="B7" s="115">
        <f>Poule!D15</f>
        <v>0</v>
      </c>
      <c r="C7" s="116" t="str">
        <f>Poule!F15</f>
        <v>PA TEAM 4</v>
      </c>
      <c r="D7" s="117">
        <f>Poule!G15</f>
        <v>0</v>
      </c>
      <c r="E7" s="14" t="str">
        <f>Poule!L15</f>
        <v>--</v>
      </c>
      <c r="F7" s="117" t="str">
        <f>Poule!M15</f>
        <v>PA TEAM 1</v>
      </c>
      <c r="G7" s="117">
        <f>Poule!N15</f>
        <v>0</v>
      </c>
      <c r="H7" s="7">
        <f>Poule!T15</f>
        <v>3</v>
      </c>
      <c r="I7" s="8" t="str">
        <f>Poule!U15</f>
        <v>--</v>
      </c>
      <c r="J7" s="7">
        <f>Poule!V15</f>
        <v>2</v>
      </c>
      <c r="L7" s="44">
        <f>Poule!X15</f>
        <v>3</v>
      </c>
      <c r="M7" s="3"/>
      <c r="N7" s="44">
        <f>Poule!Z15</f>
        <v>0</v>
      </c>
    </row>
    <row r="8" spans="1:16" ht="15" x14ac:dyDescent="0.25">
      <c r="A8" s="115">
        <f>Poule!C16</f>
        <v>0.41666666666666702</v>
      </c>
      <c r="B8" s="115">
        <f>Poule!D16</f>
        <v>0</v>
      </c>
      <c r="C8" s="116" t="str">
        <f>Poule!F16</f>
        <v>PA TEAM 2</v>
      </c>
      <c r="D8" s="117">
        <f>Poule!G16</f>
        <v>0</v>
      </c>
      <c r="E8" s="14" t="str">
        <f>Poule!L16</f>
        <v>--</v>
      </c>
      <c r="F8" s="117" t="str">
        <f>Poule!M16</f>
        <v>PA TEAM 3</v>
      </c>
      <c r="G8" s="117">
        <f>Poule!N16</f>
        <v>0</v>
      </c>
      <c r="H8" s="7">
        <f>Poule!T16</f>
        <v>1</v>
      </c>
      <c r="I8" s="8" t="str">
        <f>Poule!U16</f>
        <v>--</v>
      </c>
      <c r="J8" s="7">
        <f>Poule!V16</f>
        <v>1</v>
      </c>
      <c r="L8" s="44">
        <f>Poule!X16</f>
        <v>1</v>
      </c>
      <c r="M8" s="3"/>
      <c r="N8" s="44">
        <f>Poule!Z16</f>
        <v>1</v>
      </c>
    </row>
    <row r="9" spans="1:16" ht="15" x14ac:dyDescent="0.25">
      <c r="A9" s="115">
        <f>Poule!C17</f>
        <v>0.43055555555555602</v>
      </c>
      <c r="B9" s="115">
        <f>Poule!D17</f>
        <v>0</v>
      </c>
      <c r="C9" s="116" t="str">
        <f>Poule!F17</f>
        <v>PA TEAM 2</v>
      </c>
      <c r="D9" s="117">
        <f>Poule!G17</f>
        <v>0</v>
      </c>
      <c r="E9" s="14" t="str">
        <f>Poule!L17</f>
        <v>--</v>
      </c>
      <c r="F9" s="117" t="str">
        <f>Poule!M17</f>
        <v>PA TEAM 4</v>
      </c>
      <c r="G9" s="117">
        <f>Poule!N17</f>
        <v>0</v>
      </c>
      <c r="H9" s="7">
        <f>Poule!T17</f>
        <v>4</v>
      </c>
      <c r="I9" s="8" t="str">
        <f>Poule!U17</f>
        <v>--</v>
      </c>
      <c r="J9" s="7">
        <f>Poule!V17</f>
        <v>2</v>
      </c>
      <c r="L9" s="44">
        <f>Poule!X17</f>
        <v>3</v>
      </c>
      <c r="M9" s="3"/>
      <c r="N9" s="44">
        <f>Poule!Z17</f>
        <v>0</v>
      </c>
    </row>
    <row r="10" spans="1:16" ht="15" x14ac:dyDescent="0.25">
      <c r="A10" s="115">
        <f>Poule!C18</f>
        <v>0.44444444444444497</v>
      </c>
      <c r="B10" s="115">
        <f>Poule!D18</f>
        <v>0</v>
      </c>
      <c r="C10" s="116" t="str">
        <f>Poule!F18</f>
        <v>PA TEAM 1</v>
      </c>
      <c r="D10" s="117">
        <f>Poule!G18</f>
        <v>0</v>
      </c>
      <c r="E10" s="14" t="str">
        <f>Poule!L18</f>
        <v>--</v>
      </c>
      <c r="F10" s="117" t="str">
        <f>Poule!M18</f>
        <v>PA TEAM 3</v>
      </c>
      <c r="G10" s="117">
        <f>Poule!N18</f>
        <v>0</v>
      </c>
      <c r="H10" s="7">
        <f>Poule!T18</f>
        <v>2</v>
      </c>
      <c r="I10" s="8" t="str">
        <f>Poule!U18</f>
        <v>--</v>
      </c>
      <c r="J10" s="7">
        <f>Poule!V18</f>
        <v>2</v>
      </c>
      <c r="L10" s="44">
        <f>Poule!X18</f>
        <v>1</v>
      </c>
      <c r="M10" s="3"/>
      <c r="N10" s="44">
        <f>Poule!Z18</f>
        <v>1</v>
      </c>
    </row>
    <row r="11" spans="1:16" ht="5.25" customHeight="1" x14ac:dyDescent="0.2"/>
    <row r="12" spans="1:16" ht="5.25" customHeight="1" x14ac:dyDescent="0.2"/>
    <row r="13" spans="1:16" ht="15" customHeight="1" x14ac:dyDescent="0.2">
      <c r="A13" s="164" t="str">
        <f>Poule!A3</f>
        <v>Stand</v>
      </c>
      <c r="B13" s="168" t="str">
        <f>Poule!B5</f>
        <v>Groep 1</v>
      </c>
      <c r="C13" s="168"/>
      <c r="D13" s="168"/>
      <c r="E13" s="168"/>
      <c r="F13" s="168"/>
      <c r="G13" s="168"/>
      <c r="H13" s="156" t="str">
        <f>Poule!H5</f>
        <v>V</v>
      </c>
      <c r="I13" s="156" t="str">
        <f>Poule!I5</f>
        <v>T</v>
      </c>
      <c r="J13" s="156" t="str">
        <f>Poule!J5</f>
        <v>P</v>
      </c>
      <c r="K13" s="153" t="str">
        <f>Poule!K3</f>
        <v>Gewonnen</v>
      </c>
      <c r="L13" s="153" t="str">
        <f>Poule!L3</f>
        <v>Gelijk</v>
      </c>
      <c r="M13" s="153" t="str">
        <f>Poule!M3</f>
        <v>Verloren</v>
      </c>
      <c r="N13" s="153" t="str">
        <f>Poule!N3</f>
        <v>Saldo</v>
      </c>
    </row>
    <row r="14" spans="1:16" ht="15" customHeight="1" x14ac:dyDescent="0.2">
      <c r="A14" s="164">
        <f>Poule!A4</f>
        <v>0</v>
      </c>
      <c r="B14" s="168"/>
      <c r="C14" s="168"/>
      <c r="D14" s="168"/>
      <c r="E14" s="168"/>
      <c r="F14" s="168"/>
      <c r="G14" s="168"/>
      <c r="H14" s="156"/>
      <c r="I14" s="156"/>
      <c r="J14" s="156"/>
      <c r="K14" s="153">
        <f>Poule!K4</f>
        <v>0</v>
      </c>
      <c r="L14" s="153">
        <f>Poule!L4</f>
        <v>0</v>
      </c>
      <c r="M14" s="153">
        <f>Poule!M4</f>
        <v>0</v>
      </c>
      <c r="N14" s="153">
        <f>Poule!N4</f>
        <v>0</v>
      </c>
    </row>
    <row r="15" spans="1:16" ht="34.5" customHeight="1" x14ac:dyDescent="0.2">
      <c r="A15" s="164">
        <f>Poule!A5</f>
        <v>0</v>
      </c>
      <c r="B15" s="168"/>
      <c r="C15" s="168"/>
      <c r="D15" s="168"/>
      <c r="E15" s="168"/>
      <c r="F15" s="168"/>
      <c r="G15" s="168"/>
      <c r="H15" s="156"/>
      <c r="I15" s="156"/>
      <c r="J15" s="156"/>
      <c r="K15" s="153">
        <f>Poule!K5</f>
        <v>0</v>
      </c>
      <c r="L15" s="153">
        <f>Poule!L5</f>
        <v>0</v>
      </c>
      <c r="M15" s="153">
        <f>Poule!M5</f>
        <v>0</v>
      </c>
      <c r="N15" s="153">
        <f>Poule!N5</f>
        <v>0</v>
      </c>
    </row>
    <row r="16" spans="1:16" ht="14.25" x14ac:dyDescent="0.2">
      <c r="A16" s="40">
        <f ca="1">Poule!A6</f>
        <v>4</v>
      </c>
      <c r="B16" s="152" t="str">
        <f>Poule!B6</f>
        <v>PA TEAM 1</v>
      </c>
      <c r="C16" s="152">
        <f>Poule!C6</f>
        <v>0</v>
      </c>
      <c r="D16" s="152">
        <f>Poule!D6</f>
        <v>0</v>
      </c>
      <c r="E16" s="152">
        <f>Poule!E6</f>
        <v>0</v>
      </c>
      <c r="F16" s="152">
        <f>Poule!F6</f>
        <v>0</v>
      </c>
      <c r="G16" s="152">
        <f>Poule!G6</f>
        <v>0</v>
      </c>
      <c r="H16" s="32">
        <f ca="1">Poule!H6</f>
        <v>5</v>
      </c>
      <c r="I16" s="32">
        <f ca="1">Poule!I6</f>
        <v>7</v>
      </c>
      <c r="J16" s="41">
        <f ca="1">Poule!J6</f>
        <v>0.99799999999999989</v>
      </c>
      <c r="K16" s="34">
        <f>Poule!K6</f>
        <v>0</v>
      </c>
      <c r="L16" s="34">
        <f>Poule!L6</f>
        <v>1</v>
      </c>
      <c r="M16" s="34">
        <f>Poule!M6</f>
        <v>2</v>
      </c>
      <c r="N16" s="35">
        <f ca="1">Poule!N6</f>
        <v>-2</v>
      </c>
    </row>
    <row r="17" spans="1:14" ht="14.25" x14ac:dyDescent="0.2">
      <c r="A17" s="39">
        <f ca="1">Poule!A7</f>
        <v>1</v>
      </c>
      <c r="B17" s="152" t="str">
        <f>Poule!B7</f>
        <v>PA TEAM 2</v>
      </c>
      <c r="C17" s="152">
        <f>Poule!C7</f>
        <v>0</v>
      </c>
      <c r="D17" s="152">
        <f>Poule!D7</f>
        <v>0</v>
      </c>
      <c r="E17" s="152">
        <f>Poule!E7</f>
        <v>0</v>
      </c>
      <c r="F17" s="152">
        <f>Poule!F7</f>
        <v>0</v>
      </c>
      <c r="G17" s="152">
        <f>Poule!G7</f>
        <v>0</v>
      </c>
      <c r="H17" s="7">
        <f ca="1">Poule!H7</f>
        <v>7</v>
      </c>
      <c r="I17" s="7">
        <f ca="1">Poule!I7</f>
        <v>4</v>
      </c>
      <c r="J17" s="42">
        <f ca="1">Poule!J7</f>
        <v>7.0030000000000001</v>
      </c>
      <c r="K17" s="27">
        <f>Poule!K7</f>
        <v>2</v>
      </c>
      <c r="L17" s="27">
        <f>Poule!L7</f>
        <v>1</v>
      </c>
      <c r="M17" s="27">
        <f>Poule!M7</f>
        <v>0</v>
      </c>
      <c r="N17" s="36">
        <f ca="1">Poule!N7</f>
        <v>3</v>
      </c>
    </row>
    <row r="18" spans="1:14" ht="14.25" x14ac:dyDescent="0.2">
      <c r="A18" s="39">
        <f ca="1">Poule!A8</f>
        <v>2</v>
      </c>
      <c r="B18" s="152" t="str">
        <f>Poule!B8</f>
        <v>PA TEAM 3</v>
      </c>
      <c r="C18" s="152">
        <f>Poule!C8</f>
        <v>0</v>
      </c>
      <c r="D18" s="152">
        <f>Poule!D8</f>
        <v>0</v>
      </c>
      <c r="E18" s="152">
        <f>Poule!E8</f>
        <v>0</v>
      </c>
      <c r="F18" s="152">
        <f>Poule!F8</f>
        <v>0</v>
      </c>
      <c r="G18" s="152">
        <f>Poule!G8</f>
        <v>0</v>
      </c>
      <c r="H18" s="7">
        <f ca="1">Poule!H8</f>
        <v>6</v>
      </c>
      <c r="I18" s="7">
        <f ca="1">Poule!I8</f>
        <v>4</v>
      </c>
      <c r="J18" s="42">
        <f ca="1">Poule!J8</f>
        <v>5.0020000000000007</v>
      </c>
      <c r="K18" s="27">
        <f>Poule!K8</f>
        <v>1</v>
      </c>
      <c r="L18" s="27">
        <f>Poule!L8</f>
        <v>2</v>
      </c>
      <c r="M18" s="27">
        <f>Poule!M8</f>
        <v>0</v>
      </c>
      <c r="N18" s="36">
        <f ca="1">Poule!N8</f>
        <v>2</v>
      </c>
    </row>
    <row r="19" spans="1:14" ht="14.25" x14ac:dyDescent="0.2">
      <c r="A19" s="39">
        <f ca="1">Poule!A9</f>
        <v>3</v>
      </c>
      <c r="B19" s="152" t="str">
        <f>Poule!B9</f>
        <v>PA TEAM 4</v>
      </c>
      <c r="C19" s="152">
        <f>Poule!C9</f>
        <v>0</v>
      </c>
      <c r="D19" s="152">
        <f>Poule!D9</f>
        <v>0</v>
      </c>
      <c r="E19" s="152">
        <f>Poule!E9</f>
        <v>0</v>
      </c>
      <c r="F19" s="152">
        <f>Poule!F9</f>
        <v>0</v>
      </c>
      <c r="G19" s="152">
        <f>Poule!G9</f>
        <v>0</v>
      </c>
      <c r="H19" s="7">
        <f ca="1">Poule!H9</f>
        <v>6</v>
      </c>
      <c r="I19" s="7">
        <f ca="1">Poule!I9</f>
        <v>9</v>
      </c>
      <c r="J19" s="42">
        <f ca="1">Poule!J9</f>
        <v>2.9969999999999999</v>
      </c>
      <c r="K19" s="27">
        <f>Poule!K9</f>
        <v>1</v>
      </c>
      <c r="L19" s="27">
        <f>Poule!L9</f>
        <v>0</v>
      </c>
      <c r="M19" s="27">
        <f>Poule!M9</f>
        <v>2</v>
      </c>
      <c r="N19" s="36">
        <f ca="1">Poule!N9</f>
        <v>-3</v>
      </c>
    </row>
  </sheetData>
  <mergeCells count="37">
    <mergeCell ref="O1:P3"/>
    <mergeCell ref="A1:N3"/>
    <mergeCell ref="B17:G17"/>
    <mergeCell ref="B18:G18"/>
    <mergeCell ref="B19:G19"/>
    <mergeCell ref="A13:A15"/>
    <mergeCell ref="A4:B4"/>
    <mergeCell ref="C4:G4"/>
    <mergeCell ref="H4:J4"/>
    <mergeCell ref="C8:D8"/>
    <mergeCell ref="F8:G8"/>
    <mergeCell ref="A7:B7"/>
    <mergeCell ref="A8:B8"/>
    <mergeCell ref="L4:N4"/>
    <mergeCell ref="B13:G15"/>
    <mergeCell ref="H13:H15"/>
    <mergeCell ref="I13:I15"/>
    <mergeCell ref="J13:J15"/>
    <mergeCell ref="L13:L15"/>
    <mergeCell ref="M13:M15"/>
    <mergeCell ref="N13:N15"/>
    <mergeCell ref="B16:G16"/>
    <mergeCell ref="K13:K15"/>
    <mergeCell ref="C10:D10"/>
    <mergeCell ref="F10:G10"/>
    <mergeCell ref="A5:B5"/>
    <mergeCell ref="A6:B6"/>
    <mergeCell ref="C6:D6"/>
    <mergeCell ref="C5:D5"/>
    <mergeCell ref="F5:G5"/>
    <mergeCell ref="F6:G6"/>
    <mergeCell ref="A9:B9"/>
    <mergeCell ref="A10:B10"/>
    <mergeCell ref="C7:D7"/>
    <mergeCell ref="F7:G7"/>
    <mergeCell ref="C9:D9"/>
    <mergeCell ref="F9:G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N25"/>
  <sheetViews>
    <sheetView zoomScale="130" zoomScaleNormal="130" workbookViewId="0">
      <selection activeCell="A25" sqref="A25:L25"/>
    </sheetView>
  </sheetViews>
  <sheetFormatPr defaultRowHeight="12.75" x14ac:dyDescent="0.2"/>
  <cols>
    <col min="3" max="3" width="17" bestFit="1" customWidth="1"/>
    <col min="5" max="5" width="24.85546875" customWidth="1"/>
    <col min="12" max="12" width="8" customWidth="1"/>
    <col min="14" max="14" width="15.7109375" customWidth="1"/>
  </cols>
  <sheetData>
    <row r="1" spans="1:14" ht="12.75" customHeight="1" x14ac:dyDescent="0.2">
      <c r="A1" s="163" t="s">
        <v>31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9"/>
      <c r="M1" s="157" t="s">
        <v>33</v>
      </c>
      <c r="N1" s="158"/>
    </row>
    <row r="2" spans="1:14" ht="12.75" customHeight="1" x14ac:dyDescent="0.2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9"/>
      <c r="M2" s="159"/>
      <c r="N2" s="160"/>
    </row>
    <row r="3" spans="1:14" ht="58.5" customHeight="1" thickBot="1" x14ac:dyDescent="0.25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9"/>
      <c r="M3" s="161"/>
      <c r="N3" s="162"/>
    </row>
    <row r="4" spans="1:14" ht="15.75" x14ac:dyDescent="0.25">
      <c r="A4" s="165" t="str">
        <f>Poule!AB12</f>
        <v>Tijd</v>
      </c>
      <c r="B4" s="165"/>
      <c r="C4" s="166" t="str">
        <f>Poule!AE12</f>
        <v>VELD 2</v>
      </c>
      <c r="D4" s="166"/>
      <c r="E4" s="166"/>
      <c r="F4" s="170" t="str">
        <f>Poule!AS12</f>
        <v>Uitslag</v>
      </c>
      <c r="G4" s="171"/>
      <c r="H4" s="172"/>
      <c r="I4" s="45"/>
      <c r="J4" s="167" t="str">
        <f>Poule!AW12</f>
        <v>Punten</v>
      </c>
      <c r="K4" s="167"/>
      <c r="L4" s="167"/>
    </row>
    <row r="5" spans="1:14" ht="15" x14ac:dyDescent="0.25">
      <c r="A5" s="115">
        <f>Poule!AB13</f>
        <v>0.375</v>
      </c>
      <c r="B5" s="115">
        <f>Poule!AC13</f>
        <v>0</v>
      </c>
      <c r="C5" s="30" t="str">
        <f>Poule!AE13</f>
        <v>PB TEAM 1</v>
      </c>
      <c r="D5" s="16" t="str">
        <f>Poule!AK13</f>
        <v>--</v>
      </c>
      <c r="E5" s="29" t="str">
        <f>Poule!AL13</f>
        <v>PB TEAM 2</v>
      </c>
      <c r="F5" s="7">
        <f>Poule!AS13</f>
        <v>1</v>
      </c>
      <c r="G5" s="8" t="str">
        <f>Poule!AT13</f>
        <v>--</v>
      </c>
      <c r="H5" s="7">
        <f>Poule!AU13</f>
        <v>0</v>
      </c>
      <c r="I5" s="3"/>
      <c r="J5" s="44">
        <f>Poule!AW13</f>
        <v>3</v>
      </c>
      <c r="K5" s="3"/>
      <c r="L5" s="44">
        <f>Poule!AY13</f>
        <v>0</v>
      </c>
    </row>
    <row r="6" spans="1:14" ht="15" x14ac:dyDescent="0.25">
      <c r="A6" s="115">
        <f>Poule!AB14</f>
        <v>0.3888888888888889</v>
      </c>
      <c r="B6" s="115">
        <f>Poule!AC14</f>
        <v>0</v>
      </c>
      <c r="C6" s="30" t="str">
        <f>Poule!AE14</f>
        <v>PB TEAM 3</v>
      </c>
      <c r="D6" s="16" t="str">
        <f>Poule!AK14</f>
        <v>--</v>
      </c>
      <c r="E6" s="29" t="str">
        <f>Poule!AL14</f>
        <v>PB TEAM 4</v>
      </c>
      <c r="F6" s="7">
        <f>Poule!AS14</f>
        <v>1</v>
      </c>
      <c r="G6" s="8" t="str">
        <f>Poule!AT14</f>
        <v>--</v>
      </c>
      <c r="H6" s="7">
        <f>Poule!AU14</f>
        <v>0</v>
      </c>
      <c r="I6" s="2"/>
      <c r="J6" s="44">
        <f>Poule!AW14</f>
        <v>3</v>
      </c>
      <c r="K6" s="3"/>
      <c r="L6" s="44">
        <f>Poule!AY14</f>
        <v>0</v>
      </c>
    </row>
    <row r="7" spans="1:14" ht="15" x14ac:dyDescent="0.25">
      <c r="A7" s="115">
        <f>Poule!AB15</f>
        <v>0.40277777777777801</v>
      </c>
      <c r="B7" s="115">
        <f>Poule!AC15</f>
        <v>0</v>
      </c>
      <c r="C7" s="30" t="str">
        <f>Poule!AE15</f>
        <v>PB TEAM 5</v>
      </c>
      <c r="D7" s="16" t="str">
        <f>Poule!AK15</f>
        <v>--</v>
      </c>
      <c r="E7" s="29" t="str">
        <f>Poule!AL15</f>
        <v>PB TEAM 1</v>
      </c>
      <c r="F7" s="7">
        <f>Poule!AS15</f>
        <v>1</v>
      </c>
      <c r="G7" s="8" t="str">
        <f>Poule!AT15</f>
        <v>--</v>
      </c>
      <c r="H7" s="7">
        <f>Poule!AU15</f>
        <v>1</v>
      </c>
      <c r="I7" s="2"/>
      <c r="J7" s="44">
        <f>Poule!AW15</f>
        <v>1</v>
      </c>
      <c r="K7" s="3"/>
      <c r="L7" s="44">
        <f>Poule!AY15</f>
        <v>1</v>
      </c>
    </row>
    <row r="8" spans="1:14" ht="15" x14ac:dyDescent="0.25">
      <c r="A8" s="115">
        <f>Poule!AB16</f>
        <v>0.41666666666666702</v>
      </c>
      <c r="B8" s="115">
        <f>Poule!AC16</f>
        <v>0</v>
      </c>
      <c r="C8" s="30" t="str">
        <f>Poule!AE16</f>
        <v>PB TEAM 2</v>
      </c>
      <c r="D8" s="16" t="str">
        <f>Poule!AK16</f>
        <v>--</v>
      </c>
      <c r="E8" s="29" t="str">
        <f>Poule!AL16</f>
        <v>PB TEAM 3</v>
      </c>
      <c r="F8" s="7">
        <f>Poule!AS16</f>
        <v>1</v>
      </c>
      <c r="G8" s="8" t="str">
        <f>Poule!AT16</f>
        <v>--</v>
      </c>
      <c r="H8" s="7">
        <f>Poule!AU16</f>
        <v>2</v>
      </c>
      <c r="I8" s="2"/>
      <c r="J8" s="44">
        <f>Poule!AW16</f>
        <v>0</v>
      </c>
      <c r="K8" s="3"/>
      <c r="L8" s="44">
        <f>Poule!AY16</f>
        <v>3</v>
      </c>
    </row>
    <row r="9" spans="1:14" ht="15" x14ac:dyDescent="0.25">
      <c r="A9" s="115">
        <f>Poule!AB17</f>
        <v>0.43055555555555602</v>
      </c>
      <c r="B9" s="115">
        <f>Poule!AC17</f>
        <v>0</v>
      </c>
      <c r="C9" s="30" t="str">
        <f>Poule!AE17</f>
        <v>PB TEAM 5</v>
      </c>
      <c r="D9" s="16" t="str">
        <f>Poule!AK17</f>
        <v>--</v>
      </c>
      <c r="E9" s="29" t="str">
        <f>Poule!AL17</f>
        <v>PB TEAM 4</v>
      </c>
      <c r="F9" s="7">
        <f>Poule!AS17</f>
        <v>1</v>
      </c>
      <c r="G9" s="8" t="str">
        <f>Poule!AT17</f>
        <v>--</v>
      </c>
      <c r="H9" s="7">
        <f>Poule!AU17</f>
        <v>1</v>
      </c>
      <c r="I9" s="2"/>
      <c r="J9" s="44">
        <f>Poule!AW17</f>
        <v>1</v>
      </c>
      <c r="K9" s="3"/>
      <c r="L9" s="44">
        <f>Poule!AY17</f>
        <v>1</v>
      </c>
    </row>
    <row r="10" spans="1:14" ht="15" x14ac:dyDescent="0.25">
      <c r="A10" s="115">
        <f>Poule!AB18</f>
        <v>0.44444444444444497</v>
      </c>
      <c r="B10" s="115">
        <f>Poule!AC18</f>
        <v>0</v>
      </c>
      <c r="C10" s="30" t="str">
        <f>Poule!AE18</f>
        <v>PB TEAM 1</v>
      </c>
      <c r="D10" s="16" t="str">
        <f>Poule!AK18</f>
        <v>--</v>
      </c>
      <c r="E10" s="29" t="str">
        <f>Poule!AL18</f>
        <v>PB TEAM 3</v>
      </c>
      <c r="F10" s="7">
        <f>Poule!AS18</f>
        <v>4</v>
      </c>
      <c r="G10" s="8" t="str">
        <f>Poule!AT18</f>
        <v>--</v>
      </c>
      <c r="H10" s="7">
        <f>Poule!AU18</f>
        <v>0</v>
      </c>
      <c r="I10" s="2"/>
      <c r="J10" s="44">
        <f>Poule!AW18</f>
        <v>3</v>
      </c>
      <c r="K10" s="3"/>
      <c r="L10" s="44">
        <f>Poule!AY18</f>
        <v>0</v>
      </c>
    </row>
    <row r="11" spans="1:14" ht="15" x14ac:dyDescent="0.25">
      <c r="A11" s="115">
        <f>Poule!AB19</f>
        <v>0.44444444444444497</v>
      </c>
      <c r="B11" s="115">
        <f>Poule!AC19</f>
        <v>0</v>
      </c>
      <c r="C11" s="107" t="str">
        <f>Poule!AE19</f>
        <v>PB TEAM 2</v>
      </c>
      <c r="D11" s="16" t="str">
        <f>Poule!AK19</f>
        <v>--</v>
      </c>
      <c r="E11" s="108" t="str">
        <f>Poule!AL19</f>
        <v>PB TEAM 5</v>
      </c>
      <c r="F11" s="7">
        <f>Poule!AS19</f>
        <v>4</v>
      </c>
      <c r="G11" s="8" t="str">
        <f>Poule!AT19</f>
        <v>--</v>
      </c>
      <c r="H11" s="7">
        <f>Poule!AU19</f>
        <v>0</v>
      </c>
      <c r="I11" s="2"/>
      <c r="J11" s="44">
        <f>Poule!AW19</f>
        <v>3</v>
      </c>
      <c r="K11" s="3"/>
      <c r="L11" s="44">
        <f>Poule!AY19</f>
        <v>0</v>
      </c>
    </row>
    <row r="12" spans="1:14" ht="15" x14ac:dyDescent="0.25">
      <c r="A12" s="115">
        <f>Poule!AB20</f>
        <v>0.44444444444444497</v>
      </c>
      <c r="B12" s="115">
        <f>Poule!AC20</f>
        <v>0</v>
      </c>
      <c r="C12" s="107" t="str">
        <f>Poule!AE20</f>
        <v>PB TEAM 4</v>
      </c>
      <c r="D12" s="16" t="str">
        <f>Poule!AK20</f>
        <v>--</v>
      </c>
      <c r="E12" s="108" t="str">
        <f>Poule!AL20</f>
        <v>PB TEAM 1</v>
      </c>
      <c r="F12" s="7">
        <f>Poule!AS20</f>
        <v>4</v>
      </c>
      <c r="G12" s="8" t="str">
        <f>Poule!AT20</f>
        <v>--</v>
      </c>
      <c r="H12" s="7">
        <f>Poule!AU20</f>
        <v>0</v>
      </c>
      <c r="I12" s="2"/>
      <c r="J12" s="44">
        <f>Poule!AW20</f>
        <v>3</v>
      </c>
      <c r="K12" s="3"/>
      <c r="L12" s="44">
        <f>Poule!AY20</f>
        <v>0</v>
      </c>
    </row>
    <row r="13" spans="1:14" ht="15" x14ac:dyDescent="0.25">
      <c r="A13" s="115">
        <f>Poule!AB21</f>
        <v>0.44444444444444497</v>
      </c>
      <c r="B13" s="115">
        <f>Poule!AC21</f>
        <v>0</v>
      </c>
      <c r="C13" s="107" t="str">
        <f>Poule!AE21</f>
        <v>PB TEAM 3</v>
      </c>
      <c r="D13" s="16" t="str">
        <f>Poule!AK21</f>
        <v>--</v>
      </c>
      <c r="E13" s="108" t="str">
        <f>Poule!AL21</f>
        <v>PB TEAM 5</v>
      </c>
      <c r="F13" s="7">
        <f>Poule!AS21</f>
        <v>4</v>
      </c>
      <c r="G13" s="8" t="str">
        <f>Poule!AT21</f>
        <v>--</v>
      </c>
      <c r="H13" s="7">
        <f>Poule!AU21</f>
        <v>0</v>
      </c>
      <c r="I13" s="2"/>
      <c r="J13" s="44">
        <f>Poule!AW21</f>
        <v>3</v>
      </c>
      <c r="K13" s="3"/>
      <c r="L13" s="44">
        <f>Poule!AY21</f>
        <v>0</v>
      </c>
    </row>
    <row r="14" spans="1:14" ht="15" x14ac:dyDescent="0.25">
      <c r="A14" s="115">
        <f>Poule!AB22</f>
        <v>0.44444444444444497</v>
      </c>
      <c r="B14" s="115">
        <f>Poule!AC22</f>
        <v>0</v>
      </c>
      <c r="C14" s="107" t="str">
        <f>Poule!AE22</f>
        <v>PB TEAM 4</v>
      </c>
      <c r="D14" s="16" t="str">
        <f>Poule!AK22</f>
        <v>--</v>
      </c>
      <c r="E14" s="108" t="str">
        <f>Poule!AL22</f>
        <v>PB TEAM 2</v>
      </c>
      <c r="F14" s="7">
        <f>Poule!AS22</f>
        <v>4</v>
      </c>
      <c r="G14" s="8" t="str">
        <f>Poule!AT22</f>
        <v>--</v>
      </c>
      <c r="H14" s="7">
        <f>Poule!AU22</f>
        <v>0</v>
      </c>
      <c r="I14" s="2"/>
      <c r="J14" s="44">
        <f>Poule!AW22</f>
        <v>3</v>
      </c>
      <c r="K14" s="3"/>
      <c r="L14" s="44">
        <f>Poule!AY22</f>
        <v>0</v>
      </c>
    </row>
    <row r="16" spans="1:14" ht="15" customHeight="1" x14ac:dyDescent="0.2"/>
    <row r="17" spans="1:12" ht="2.25" customHeight="1" x14ac:dyDescent="0.2"/>
    <row r="18" spans="1:12" x14ac:dyDescent="0.2">
      <c r="A18" s="153" t="str">
        <f>Poule!O3</f>
        <v>Stand</v>
      </c>
      <c r="B18" s="168" t="str">
        <f>Poule!P5</f>
        <v>Groep 2</v>
      </c>
      <c r="C18" s="168"/>
      <c r="D18" s="168"/>
      <c r="E18" s="168"/>
      <c r="F18" s="156" t="str">
        <f>Poule!W5</f>
        <v>V</v>
      </c>
      <c r="G18" s="156" t="str">
        <f>Poule!X5</f>
        <v>T</v>
      </c>
      <c r="H18" s="156" t="str">
        <f>Poule!Y5</f>
        <v>P</v>
      </c>
      <c r="I18" s="153" t="str">
        <f>Poule!Z3</f>
        <v>Gewonnen</v>
      </c>
      <c r="J18" s="153" t="str">
        <f>Poule!AA3</f>
        <v>Gelijk</v>
      </c>
      <c r="K18" s="153" t="str">
        <f>Poule!AB3</f>
        <v>Verloren</v>
      </c>
      <c r="L18" s="153" t="str">
        <f>Poule!AC3</f>
        <v>Saldo</v>
      </c>
    </row>
    <row r="19" spans="1:12" x14ac:dyDescent="0.2">
      <c r="A19" s="153">
        <f>Poule!O4</f>
        <v>0</v>
      </c>
      <c r="B19" s="168"/>
      <c r="C19" s="168"/>
      <c r="D19" s="168"/>
      <c r="E19" s="168"/>
      <c r="F19" s="156"/>
      <c r="G19" s="156"/>
      <c r="H19" s="156"/>
      <c r="I19" s="153">
        <f>Poule!Z4</f>
        <v>0</v>
      </c>
      <c r="J19" s="153">
        <f>Poule!AA4</f>
        <v>0</v>
      </c>
      <c r="K19" s="153">
        <f>Poule!AB4</f>
        <v>0</v>
      </c>
      <c r="L19" s="153">
        <f>Poule!AC4</f>
        <v>0</v>
      </c>
    </row>
    <row r="20" spans="1:12" ht="36.75" customHeight="1" x14ac:dyDescent="0.2">
      <c r="A20" s="153">
        <f>Poule!O5</f>
        <v>0</v>
      </c>
      <c r="B20" s="168"/>
      <c r="C20" s="168"/>
      <c r="D20" s="168"/>
      <c r="E20" s="168"/>
      <c r="F20" s="156"/>
      <c r="G20" s="156"/>
      <c r="H20" s="156"/>
      <c r="I20" s="153">
        <f>Poule!Z5</f>
        <v>0</v>
      </c>
      <c r="J20" s="153">
        <f>Poule!AA5</f>
        <v>0</v>
      </c>
      <c r="K20" s="153">
        <f>Poule!AB5</f>
        <v>0</v>
      </c>
      <c r="L20" s="153">
        <f>Poule!AC5</f>
        <v>0</v>
      </c>
    </row>
    <row r="21" spans="1:12" ht="14.25" x14ac:dyDescent="0.2">
      <c r="A21" s="40">
        <f ca="1">Poule!O6</f>
        <v>3</v>
      </c>
      <c r="B21" s="152" t="str">
        <f>Poule!P6</f>
        <v>PB TEAM 1</v>
      </c>
      <c r="C21" s="152"/>
      <c r="D21" s="152"/>
      <c r="E21" s="152"/>
      <c r="F21" s="32">
        <f ca="1">Poule!W6</f>
        <v>6</v>
      </c>
      <c r="G21" s="32">
        <f ca="1">Poule!X6</f>
        <v>5</v>
      </c>
      <c r="H21" s="41">
        <f ca="1">Poule!Y6</f>
        <v>7.0010000000000003</v>
      </c>
      <c r="I21" s="34">
        <f>Poule!Z6</f>
        <v>2</v>
      </c>
      <c r="J21" s="34">
        <f>Poule!AA6</f>
        <v>1</v>
      </c>
      <c r="K21" s="34">
        <f>Poule!AB6</f>
        <v>1</v>
      </c>
      <c r="L21" s="35">
        <f ca="1">Poule!AC6</f>
        <v>1</v>
      </c>
    </row>
    <row r="22" spans="1:12" ht="14.25" x14ac:dyDescent="0.2">
      <c r="A22" s="39">
        <f ca="1">Poule!O7</f>
        <v>4</v>
      </c>
      <c r="B22" s="152" t="str">
        <f>Poule!P7</f>
        <v>PB TEAM 2</v>
      </c>
      <c r="C22" s="152"/>
      <c r="D22" s="152"/>
      <c r="E22" s="152"/>
      <c r="F22" s="7">
        <f ca="1">Poule!W7</f>
        <v>5</v>
      </c>
      <c r="G22" s="7">
        <f ca="1">Poule!X7</f>
        <v>7</v>
      </c>
      <c r="H22" s="42">
        <f ca="1">Poule!Y7</f>
        <v>2.9979999999999998</v>
      </c>
      <c r="I22" s="27">
        <f>Poule!Z7</f>
        <v>1</v>
      </c>
      <c r="J22" s="27">
        <f>Poule!AA7</f>
        <v>0</v>
      </c>
      <c r="K22" s="27">
        <f>Poule!AB7</f>
        <v>3</v>
      </c>
      <c r="L22" s="36">
        <f ca="1">Poule!AC7</f>
        <v>-2</v>
      </c>
    </row>
    <row r="23" spans="1:12" ht="14.25" x14ac:dyDescent="0.2">
      <c r="A23" s="39">
        <f ca="1">Poule!O8</f>
        <v>1</v>
      </c>
      <c r="B23" s="152" t="str">
        <f>Poule!P8</f>
        <v>PB TEAM 3</v>
      </c>
      <c r="C23" s="152"/>
      <c r="D23" s="152"/>
      <c r="E23" s="152"/>
      <c r="F23" s="7">
        <f ca="1">Poule!W8</f>
        <v>7</v>
      </c>
      <c r="G23" s="7">
        <f ca="1">Poule!X8</f>
        <v>5</v>
      </c>
      <c r="H23" s="42">
        <f ca="1">Poule!Y8</f>
        <v>9.0019999999999989</v>
      </c>
      <c r="I23" s="27">
        <f>Poule!Z8</f>
        <v>3</v>
      </c>
      <c r="J23" s="27">
        <f>Poule!AA8</f>
        <v>0</v>
      </c>
      <c r="K23" s="27">
        <f>Poule!AB8</f>
        <v>1</v>
      </c>
      <c r="L23" s="36">
        <f ca="1">Poule!AC8</f>
        <v>2</v>
      </c>
    </row>
    <row r="24" spans="1:12" ht="14.25" x14ac:dyDescent="0.2">
      <c r="A24" s="39">
        <f ca="1">Poule!O9</f>
        <v>2</v>
      </c>
      <c r="B24" s="152" t="str">
        <f>Poule!P9</f>
        <v>PB TEAM 4</v>
      </c>
      <c r="C24" s="152"/>
      <c r="D24" s="152"/>
      <c r="E24" s="152"/>
      <c r="F24" s="7">
        <f ca="1">Poule!W9</f>
        <v>9</v>
      </c>
      <c r="G24" s="7">
        <f ca="1">Poule!X9</f>
        <v>2</v>
      </c>
      <c r="H24" s="42">
        <f ca="1">Poule!Y9</f>
        <v>7.0070000000000006</v>
      </c>
      <c r="I24" s="27">
        <f>Poule!Z9</f>
        <v>2</v>
      </c>
      <c r="J24" s="27">
        <f>Poule!AA9</f>
        <v>1</v>
      </c>
      <c r="K24" s="27">
        <f>Poule!AB9</f>
        <v>1</v>
      </c>
      <c r="L24" s="36">
        <f ca="1">Poule!AC9</f>
        <v>7</v>
      </c>
    </row>
    <row r="25" spans="1:12" ht="14.25" x14ac:dyDescent="0.2">
      <c r="A25" s="39">
        <f ca="1">Poule!O10</f>
        <v>5</v>
      </c>
      <c r="B25" s="152" t="str">
        <f>Poule!P10</f>
        <v>PB TEAM 5</v>
      </c>
      <c r="C25" s="152"/>
      <c r="D25" s="152"/>
      <c r="E25" s="152"/>
      <c r="F25" s="7">
        <f ca="1">Poule!W10</f>
        <v>2</v>
      </c>
      <c r="G25" s="7">
        <f ca="1">Poule!X10</f>
        <v>10</v>
      </c>
      <c r="H25" s="42">
        <f ca="1">Poule!Y10</f>
        <v>1.9919999999999998</v>
      </c>
      <c r="I25" s="27">
        <f>Poule!Z10</f>
        <v>0</v>
      </c>
      <c r="J25" s="27">
        <f>Poule!AA10</f>
        <v>2</v>
      </c>
      <c r="K25" s="27">
        <f>Poule!AB10</f>
        <v>2</v>
      </c>
      <c r="L25" s="36">
        <f ca="1">Poule!AC10</f>
        <v>-8</v>
      </c>
    </row>
  </sheetData>
  <mergeCells count="30">
    <mergeCell ref="B25:E25"/>
    <mergeCell ref="M1:N3"/>
    <mergeCell ref="B21:E21"/>
    <mergeCell ref="B22:E22"/>
    <mergeCell ref="B23:E23"/>
    <mergeCell ref="A1:L3"/>
    <mergeCell ref="F4:H4"/>
    <mergeCell ref="J4:L4"/>
    <mergeCell ref="A4:B4"/>
    <mergeCell ref="C4:E4"/>
    <mergeCell ref="A10:B10"/>
    <mergeCell ref="A7:B7"/>
    <mergeCell ref="I18:I20"/>
    <mergeCell ref="J18:J20"/>
    <mergeCell ref="K18:K20"/>
    <mergeCell ref="H18:H20"/>
    <mergeCell ref="G18:G20"/>
    <mergeCell ref="B24:E24"/>
    <mergeCell ref="A8:B8"/>
    <mergeCell ref="A9:B9"/>
    <mergeCell ref="L18:L20"/>
    <mergeCell ref="A5:B5"/>
    <mergeCell ref="A6:B6"/>
    <mergeCell ref="A18:A20"/>
    <mergeCell ref="B18:E20"/>
    <mergeCell ref="F18:F20"/>
    <mergeCell ref="A11:B11"/>
    <mergeCell ref="A12:B12"/>
    <mergeCell ref="A13:B13"/>
    <mergeCell ref="A14:B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N24"/>
  <sheetViews>
    <sheetView topLeftCell="A4" zoomScale="145" zoomScaleNormal="145" workbookViewId="0">
      <selection activeCell="A24" sqref="A24:L24"/>
    </sheetView>
  </sheetViews>
  <sheetFormatPr defaultRowHeight="12.75" x14ac:dyDescent="0.2"/>
  <cols>
    <col min="3" max="3" width="21.42578125" customWidth="1"/>
    <col min="4" max="4" width="6.85546875" customWidth="1"/>
    <col min="5" max="5" width="17.85546875" customWidth="1"/>
    <col min="6" max="6" width="6.85546875" customWidth="1"/>
    <col min="7" max="7" width="6.42578125" customWidth="1"/>
    <col min="14" max="14" width="15" customWidth="1"/>
  </cols>
  <sheetData>
    <row r="1" spans="1:14" ht="12.75" customHeight="1" x14ac:dyDescent="0.2">
      <c r="A1" s="163" t="s">
        <v>31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57" t="s">
        <v>33</v>
      </c>
      <c r="N1" s="158"/>
    </row>
    <row r="2" spans="1:14" ht="12.75" customHeight="1" x14ac:dyDescent="0.2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59"/>
      <c r="N2" s="160"/>
    </row>
    <row r="3" spans="1:14" ht="52.5" customHeight="1" thickBot="1" x14ac:dyDescent="0.25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1"/>
      <c r="N3" s="162"/>
    </row>
    <row r="4" spans="1:14" ht="15.75" x14ac:dyDescent="0.25">
      <c r="A4" s="165" t="str">
        <f>Poule!C25</f>
        <v>Tijd</v>
      </c>
      <c r="B4" s="165">
        <f>Poule!D25</f>
        <v>0</v>
      </c>
      <c r="C4" s="166" t="str">
        <f>Poule!F25</f>
        <v>VELD 3</v>
      </c>
      <c r="D4" s="166"/>
      <c r="E4" s="166"/>
      <c r="F4" s="170" t="str">
        <f>Poule!T25</f>
        <v>Uitslag</v>
      </c>
      <c r="G4" s="171">
        <f>Poule!U25</f>
        <v>0</v>
      </c>
      <c r="H4" s="172">
        <f>Poule!V25</f>
        <v>0</v>
      </c>
      <c r="I4" s="45"/>
      <c r="J4" s="167" t="str">
        <f>Poule!X25</f>
        <v>Punten</v>
      </c>
      <c r="K4" s="167"/>
      <c r="L4" s="167"/>
    </row>
    <row r="5" spans="1:14" ht="15" x14ac:dyDescent="0.25">
      <c r="A5" s="115">
        <f>Poule!C26</f>
        <v>0.375</v>
      </c>
      <c r="B5" s="115">
        <f>Poule!D26</f>
        <v>0</v>
      </c>
      <c r="C5" s="37" t="str">
        <f>Poule!F26</f>
        <v>PC TEAM 1</v>
      </c>
      <c r="D5" s="14" t="str">
        <f>Poule!L26</f>
        <v>--</v>
      </c>
      <c r="E5" s="38" t="str">
        <f>Poule!M26</f>
        <v>PC TEAM 2</v>
      </c>
      <c r="F5" s="7">
        <f>Poule!T26</f>
        <v>9</v>
      </c>
      <c r="G5" s="8" t="str">
        <f>Poule!U26</f>
        <v>--</v>
      </c>
      <c r="H5" s="7">
        <f>Poule!V26</f>
        <v>2</v>
      </c>
      <c r="I5" s="3"/>
      <c r="J5" s="44">
        <f>Poule!X26</f>
        <v>3</v>
      </c>
      <c r="K5" s="3"/>
      <c r="L5" s="44">
        <f>Poule!Z26</f>
        <v>0</v>
      </c>
    </row>
    <row r="6" spans="1:14" ht="15" x14ac:dyDescent="0.25">
      <c r="A6" s="115">
        <f>Poule!C27</f>
        <v>0.3888888888888889</v>
      </c>
      <c r="B6" s="115">
        <f>Poule!D27</f>
        <v>0</v>
      </c>
      <c r="C6" s="37" t="str">
        <f>Poule!F27</f>
        <v>PC TEAM 3</v>
      </c>
      <c r="D6" s="14" t="str">
        <f>Poule!L27</f>
        <v>--</v>
      </c>
      <c r="E6" s="38" t="str">
        <f>Poule!M27</f>
        <v>PC TEAM 4</v>
      </c>
      <c r="F6" s="7">
        <f>Poule!T27</f>
        <v>8</v>
      </c>
      <c r="G6" s="8" t="str">
        <f>Poule!U27</f>
        <v>--</v>
      </c>
      <c r="H6" s="7">
        <f>Poule!V27</f>
        <v>4</v>
      </c>
      <c r="I6" s="2"/>
      <c r="J6" s="44">
        <f>Poule!X27</f>
        <v>3</v>
      </c>
      <c r="K6" s="3"/>
      <c r="L6" s="44">
        <f>Poule!Z27</f>
        <v>0</v>
      </c>
    </row>
    <row r="7" spans="1:14" ht="15" x14ac:dyDescent="0.25">
      <c r="A7" s="115">
        <f>Poule!C28</f>
        <v>0.40277777777777773</v>
      </c>
      <c r="B7" s="115">
        <f>Poule!D28</f>
        <v>0</v>
      </c>
      <c r="C7" s="37" t="str">
        <f>Poule!F28</f>
        <v>PC TEAM 5</v>
      </c>
      <c r="D7" s="14" t="str">
        <f>Poule!L28</f>
        <v>--</v>
      </c>
      <c r="E7" s="38" t="str">
        <f>Poule!M28</f>
        <v>PC TEAM 1</v>
      </c>
      <c r="F7" s="7">
        <f>Poule!T28</f>
        <v>7</v>
      </c>
      <c r="G7" s="8" t="str">
        <f>Poule!U28</f>
        <v>--</v>
      </c>
      <c r="H7" s="7">
        <f>Poule!V28</f>
        <v>5</v>
      </c>
      <c r="I7" s="2"/>
      <c r="J7" s="44">
        <f>Poule!X28</f>
        <v>3</v>
      </c>
      <c r="K7" s="3"/>
      <c r="L7" s="44">
        <f>Poule!Z28</f>
        <v>0</v>
      </c>
    </row>
    <row r="8" spans="1:14" ht="15" x14ac:dyDescent="0.25">
      <c r="A8" s="115">
        <f>Poule!C29</f>
        <v>0.41666666666666669</v>
      </c>
      <c r="B8" s="115">
        <f>Poule!D29</f>
        <v>0</v>
      </c>
      <c r="C8" s="37" t="str">
        <f>Poule!F29</f>
        <v>PC TEAM 2</v>
      </c>
      <c r="D8" s="14" t="str">
        <f>Poule!L29</f>
        <v>--</v>
      </c>
      <c r="E8" s="38" t="str">
        <f>Poule!M29</f>
        <v>PC TEAM 3</v>
      </c>
      <c r="F8" s="7">
        <f>Poule!T29</f>
        <v>4</v>
      </c>
      <c r="G8" s="8" t="str">
        <f>Poule!U29</f>
        <v>--</v>
      </c>
      <c r="H8" s="7">
        <f>Poule!V29</f>
        <v>1</v>
      </c>
      <c r="I8" s="2"/>
      <c r="J8" s="44">
        <f>Poule!X29</f>
        <v>3</v>
      </c>
      <c r="K8" s="3"/>
      <c r="L8" s="44">
        <f>Poule!Z29</f>
        <v>0</v>
      </c>
    </row>
    <row r="9" spans="1:14" ht="15" x14ac:dyDescent="0.25">
      <c r="A9" s="115">
        <f>Poule!C30</f>
        <v>0.43055555555555558</v>
      </c>
      <c r="B9" s="115">
        <f>Poule!D30</f>
        <v>0</v>
      </c>
      <c r="C9" s="37" t="str">
        <f>Poule!F30</f>
        <v>PC TEAM 5</v>
      </c>
      <c r="D9" s="14" t="str">
        <f>Poule!L30</f>
        <v>--</v>
      </c>
      <c r="E9" s="38" t="str">
        <f>Poule!M30</f>
        <v>PC TEAM 4</v>
      </c>
      <c r="F9" s="7">
        <f>Poule!T30</f>
        <v>5</v>
      </c>
      <c r="G9" s="8" t="str">
        <f>Poule!U30</f>
        <v>--</v>
      </c>
      <c r="H9" s="7">
        <f>Poule!V30</f>
        <v>0</v>
      </c>
      <c r="I9" s="2"/>
      <c r="J9" s="44">
        <f>Poule!X30</f>
        <v>3</v>
      </c>
      <c r="K9" s="3"/>
      <c r="L9" s="44">
        <f>Poule!Z30</f>
        <v>0</v>
      </c>
    </row>
    <row r="10" spans="1:14" ht="15" x14ac:dyDescent="0.25">
      <c r="A10" s="115">
        <f>Poule!C31</f>
        <v>0.44444444444444442</v>
      </c>
      <c r="B10" s="115">
        <f>Poule!D31</f>
        <v>0</v>
      </c>
      <c r="C10" s="37" t="str">
        <f>Poule!F31</f>
        <v>PC TEAM 1</v>
      </c>
      <c r="D10" s="14" t="str">
        <f>Poule!L31</f>
        <v>--</v>
      </c>
      <c r="E10" s="38" t="str">
        <f>Poule!M31</f>
        <v>PC TEAM 3</v>
      </c>
      <c r="F10" s="7">
        <f>Poule!T31</f>
        <v>6</v>
      </c>
      <c r="G10" s="8" t="str">
        <f>Poule!U31</f>
        <v>--</v>
      </c>
      <c r="H10" s="7">
        <f>Poule!V31</f>
        <v>8</v>
      </c>
      <c r="I10" s="2"/>
      <c r="J10" s="44">
        <f>Poule!X31</f>
        <v>0</v>
      </c>
      <c r="K10" s="3"/>
      <c r="L10" s="44">
        <f>Poule!Z31</f>
        <v>3</v>
      </c>
    </row>
    <row r="11" spans="1:14" ht="15" x14ac:dyDescent="0.25">
      <c r="A11" s="115">
        <f>Poule!C32</f>
        <v>0.45833333333333331</v>
      </c>
      <c r="B11" s="115">
        <f>Poule!D32</f>
        <v>0</v>
      </c>
      <c r="C11" s="37" t="str">
        <f>Poule!F32</f>
        <v>PC TEAM 2</v>
      </c>
      <c r="D11" s="14" t="str">
        <f>Poule!L32</f>
        <v>--</v>
      </c>
      <c r="E11" s="38" t="str">
        <f>Poule!M32</f>
        <v>PC TEAM 5</v>
      </c>
      <c r="F11" s="7">
        <f>Poule!T32</f>
        <v>1</v>
      </c>
      <c r="G11" s="8" t="str">
        <f>Poule!U32</f>
        <v>--</v>
      </c>
      <c r="H11" s="7">
        <f>Poule!V32</f>
        <v>5</v>
      </c>
      <c r="I11" s="2"/>
      <c r="J11" s="44">
        <f>Poule!X32</f>
        <v>0</v>
      </c>
      <c r="K11" s="3"/>
      <c r="L11" s="44">
        <f>Poule!Z32</f>
        <v>3</v>
      </c>
    </row>
    <row r="12" spans="1:14" ht="15" x14ac:dyDescent="0.25">
      <c r="A12" s="115">
        <f>Poule!C33</f>
        <v>0.47222222222222227</v>
      </c>
      <c r="B12" s="115">
        <f>Poule!D33</f>
        <v>0</v>
      </c>
      <c r="C12" s="37" t="str">
        <f>Poule!F33</f>
        <v>PC TEAM 4</v>
      </c>
      <c r="D12" s="14" t="str">
        <f>Poule!L33</f>
        <v>--</v>
      </c>
      <c r="E12" s="38" t="str">
        <f>Poule!M33</f>
        <v>PC TEAM 1</v>
      </c>
      <c r="F12" s="7">
        <f>Poule!T33</f>
        <v>2</v>
      </c>
      <c r="G12" s="8" t="str">
        <f>Poule!U33</f>
        <v>--</v>
      </c>
      <c r="H12" s="7">
        <f>Poule!V33</f>
        <v>4</v>
      </c>
      <c r="I12" s="2"/>
      <c r="J12" s="44">
        <f>Poule!X33</f>
        <v>0</v>
      </c>
      <c r="K12" s="3"/>
      <c r="L12" s="44">
        <f>Poule!Z33</f>
        <v>3</v>
      </c>
    </row>
    <row r="13" spans="1:14" ht="15" x14ac:dyDescent="0.25">
      <c r="A13" s="115">
        <f>Poule!C34</f>
        <v>0.4861111111111111</v>
      </c>
      <c r="B13" s="115">
        <f>Poule!D34</f>
        <v>0</v>
      </c>
      <c r="C13" s="37" t="str">
        <f>Poule!F34</f>
        <v>PC TEAM 3</v>
      </c>
      <c r="D13" s="14" t="str">
        <f>Poule!L34</f>
        <v>--</v>
      </c>
      <c r="E13" s="38" t="str">
        <f>Poule!M34</f>
        <v>PC TEAM 5</v>
      </c>
      <c r="F13" s="7">
        <f>Poule!T34</f>
        <v>0</v>
      </c>
      <c r="G13" s="8" t="str">
        <f>Poule!U34</f>
        <v>--</v>
      </c>
      <c r="H13" s="7">
        <f>Poule!V34</f>
        <v>3</v>
      </c>
      <c r="I13" s="2"/>
      <c r="J13" s="44">
        <f>Poule!X34</f>
        <v>0</v>
      </c>
      <c r="K13" s="3"/>
      <c r="L13" s="44">
        <f>Poule!Z34</f>
        <v>3</v>
      </c>
    </row>
    <row r="14" spans="1:14" ht="15" x14ac:dyDescent="0.25">
      <c r="A14" s="115">
        <f>Poule!C35</f>
        <v>0.5</v>
      </c>
      <c r="B14" s="115">
        <f>Poule!D35</f>
        <v>0</v>
      </c>
      <c r="C14" s="37" t="str">
        <f>Poule!F35</f>
        <v>PC TEAM 4</v>
      </c>
      <c r="D14" s="14" t="str">
        <f>Poule!L35</f>
        <v>--</v>
      </c>
      <c r="E14" s="38" t="str">
        <f>Poule!M35</f>
        <v>PC TEAM 2</v>
      </c>
      <c r="F14" s="7">
        <f>Poule!T35</f>
        <v>1</v>
      </c>
      <c r="G14" s="8" t="str">
        <f>Poule!U35</f>
        <v>--</v>
      </c>
      <c r="H14" s="7">
        <f>Poule!V35</f>
        <v>2</v>
      </c>
      <c r="I14" s="2"/>
      <c r="J14" s="44">
        <f>Poule!X35</f>
        <v>0</v>
      </c>
      <c r="K14" s="3"/>
      <c r="L14" s="44">
        <f>Poule!Z35</f>
        <v>3</v>
      </c>
    </row>
    <row r="17" spans="1:12" ht="15" customHeight="1" x14ac:dyDescent="0.2">
      <c r="A17" s="176" t="str">
        <f>Poule!AD3</f>
        <v>Stand</v>
      </c>
      <c r="B17" s="179" t="str">
        <f>Poule!AE5</f>
        <v>Groep 3</v>
      </c>
      <c r="C17" s="180"/>
      <c r="D17" s="180"/>
      <c r="E17" s="181"/>
      <c r="F17" s="188" t="str">
        <f>Poule!AK5</f>
        <v>V</v>
      </c>
      <c r="G17" s="188" t="str">
        <f>Poule!AL5</f>
        <v>T</v>
      </c>
      <c r="H17" s="188" t="str">
        <f>Poule!AM5</f>
        <v>P</v>
      </c>
      <c r="I17" s="176" t="str">
        <f>Poule!AN3</f>
        <v>Gewonnen</v>
      </c>
      <c r="J17" s="176" t="str">
        <f>Poule!AO3</f>
        <v>Gelijk</v>
      </c>
      <c r="K17" s="176" t="str">
        <f>Poule!AP3</f>
        <v>Verloren</v>
      </c>
      <c r="L17" s="176" t="str">
        <f>Poule!AQ3</f>
        <v>Saldo</v>
      </c>
    </row>
    <row r="18" spans="1:12" ht="15" customHeight="1" x14ac:dyDescent="0.2">
      <c r="A18" s="177">
        <f>Poule!AD4</f>
        <v>0</v>
      </c>
      <c r="B18" s="182"/>
      <c r="C18" s="183"/>
      <c r="D18" s="183"/>
      <c r="E18" s="184"/>
      <c r="F18" s="189"/>
      <c r="G18" s="189"/>
      <c r="H18" s="189"/>
      <c r="I18" s="177">
        <f>Poule!AN4</f>
        <v>0</v>
      </c>
      <c r="J18" s="177">
        <f>Poule!AO4</f>
        <v>0</v>
      </c>
      <c r="K18" s="177">
        <f>Poule!AP4</f>
        <v>0</v>
      </c>
      <c r="L18" s="177">
        <f>Poule!AQ4</f>
        <v>0</v>
      </c>
    </row>
    <row r="19" spans="1:12" ht="31.5" customHeight="1" x14ac:dyDescent="0.2">
      <c r="A19" s="178">
        <f>Poule!AD5</f>
        <v>0</v>
      </c>
      <c r="B19" s="185"/>
      <c r="C19" s="186"/>
      <c r="D19" s="186"/>
      <c r="E19" s="187"/>
      <c r="F19" s="190"/>
      <c r="G19" s="190"/>
      <c r="H19" s="190"/>
      <c r="I19" s="178">
        <f>Poule!AN5</f>
        <v>0</v>
      </c>
      <c r="J19" s="178">
        <f>Poule!AO5</f>
        <v>0</v>
      </c>
      <c r="K19" s="178">
        <f>Poule!AP5</f>
        <v>0</v>
      </c>
      <c r="L19" s="178">
        <f>Poule!AQ5</f>
        <v>0</v>
      </c>
    </row>
    <row r="20" spans="1:12" ht="14.25" x14ac:dyDescent="0.2">
      <c r="A20" s="39">
        <f ca="1">Poule!AD6</f>
        <v>2</v>
      </c>
      <c r="B20" s="173" t="str">
        <f>Poule!AE6</f>
        <v>PC TEAM 1</v>
      </c>
      <c r="C20" s="174"/>
      <c r="D20" s="174"/>
      <c r="E20" s="175"/>
      <c r="F20" s="7">
        <f ca="1">Poule!AK6</f>
        <v>24</v>
      </c>
      <c r="G20" s="7">
        <f ca="1">Poule!AL6</f>
        <v>19</v>
      </c>
      <c r="H20" s="42">
        <f ca="1">Poule!AM6</f>
        <v>6.0049999999999999</v>
      </c>
      <c r="I20" s="27">
        <f>Poule!AN6</f>
        <v>2</v>
      </c>
      <c r="J20" s="27">
        <f>Poule!AO6</f>
        <v>0</v>
      </c>
      <c r="K20" s="27">
        <f>Poule!AP6</f>
        <v>2</v>
      </c>
      <c r="L20" s="28">
        <f ca="1">Poule!AQ6</f>
        <v>5</v>
      </c>
    </row>
    <row r="21" spans="1:12" ht="14.25" x14ac:dyDescent="0.2">
      <c r="A21" s="39">
        <f ca="1">Poule!AD7</f>
        <v>4</v>
      </c>
      <c r="B21" s="173" t="str">
        <f>Poule!AE7</f>
        <v>PC TEAM 2</v>
      </c>
      <c r="C21" s="174"/>
      <c r="D21" s="174"/>
      <c r="E21" s="175"/>
      <c r="F21" s="7">
        <f ca="1">Poule!AK7</f>
        <v>9</v>
      </c>
      <c r="G21" s="7">
        <f ca="1">Poule!AL7</f>
        <v>16</v>
      </c>
      <c r="H21" s="42">
        <f ca="1">Poule!AM7</f>
        <v>5.9930000000000003</v>
      </c>
      <c r="I21" s="27">
        <f>Poule!AN7</f>
        <v>2</v>
      </c>
      <c r="J21" s="27">
        <f>Poule!AO7</f>
        <v>0</v>
      </c>
      <c r="K21" s="27">
        <f>Poule!AP7</f>
        <v>2</v>
      </c>
      <c r="L21" s="28">
        <f ca="1">Poule!AQ7</f>
        <v>-7</v>
      </c>
    </row>
    <row r="22" spans="1:12" ht="14.25" x14ac:dyDescent="0.2">
      <c r="A22" s="39">
        <f ca="1">Poule!AD8</f>
        <v>3</v>
      </c>
      <c r="B22" s="173" t="str">
        <f>Poule!AE8</f>
        <v>PC TEAM 3</v>
      </c>
      <c r="C22" s="174"/>
      <c r="D22" s="174"/>
      <c r="E22" s="175"/>
      <c r="F22" s="7">
        <f ca="1">Poule!AK8</f>
        <v>17</v>
      </c>
      <c r="G22" s="7">
        <f ca="1">Poule!AL8</f>
        <v>17</v>
      </c>
      <c r="H22" s="42">
        <f ca="1">Poule!AM8</f>
        <v>6</v>
      </c>
      <c r="I22" s="27">
        <f>Poule!AN8</f>
        <v>2</v>
      </c>
      <c r="J22" s="27">
        <f>Poule!AO8</f>
        <v>0</v>
      </c>
      <c r="K22" s="27">
        <f>Poule!AP8</f>
        <v>2</v>
      </c>
      <c r="L22" s="28">
        <f ca="1">Poule!AQ8</f>
        <v>0</v>
      </c>
    </row>
    <row r="23" spans="1:12" ht="14.25" x14ac:dyDescent="0.2">
      <c r="A23" s="39">
        <f ca="1">Poule!AD9</f>
        <v>5</v>
      </c>
      <c r="B23" s="173" t="str">
        <f>Poule!AE9</f>
        <v>PC TEAM 4</v>
      </c>
      <c r="C23" s="174"/>
      <c r="D23" s="174"/>
      <c r="E23" s="175"/>
      <c r="F23" s="7">
        <f ca="1">Poule!AK9</f>
        <v>7</v>
      </c>
      <c r="G23" s="7">
        <f ca="1">Poule!AL9</f>
        <v>19</v>
      </c>
      <c r="H23" s="42">
        <f ca="1">Poule!AM9</f>
        <v>-1.2E-2</v>
      </c>
      <c r="I23" s="27">
        <f>Poule!AN9</f>
        <v>0</v>
      </c>
      <c r="J23" s="27">
        <f>Poule!AO9</f>
        <v>0</v>
      </c>
      <c r="K23" s="27">
        <f>Poule!AP9</f>
        <v>4</v>
      </c>
      <c r="L23" s="28">
        <f ca="1">Poule!AQ9</f>
        <v>-12</v>
      </c>
    </row>
    <row r="24" spans="1:12" ht="14.25" x14ac:dyDescent="0.2">
      <c r="A24" s="39">
        <f ca="1">Poule!AD10</f>
        <v>1</v>
      </c>
      <c r="B24" s="173" t="str">
        <f>Poule!AE10</f>
        <v>PC TEAM 5</v>
      </c>
      <c r="C24" s="174"/>
      <c r="D24" s="174"/>
      <c r="E24" s="175"/>
      <c r="F24" s="7">
        <f ca="1">Poule!AK10</f>
        <v>20</v>
      </c>
      <c r="G24" s="7">
        <f ca="1">Poule!AL10</f>
        <v>6</v>
      </c>
      <c r="H24" s="42">
        <f ca="1">Poule!AM10</f>
        <v>12.013999999999999</v>
      </c>
      <c r="I24" s="27">
        <f>Poule!AN10</f>
        <v>4</v>
      </c>
      <c r="J24" s="27">
        <f>Poule!AO10</f>
        <v>0</v>
      </c>
      <c r="K24" s="27">
        <f>Poule!AP10</f>
        <v>0</v>
      </c>
      <c r="L24" s="28">
        <f ca="1">Poule!AQ10</f>
        <v>14</v>
      </c>
    </row>
  </sheetData>
  <mergeCells count="30">
    <mergeCell ref="B24:E24"/>
    <mergeCell ref="I17:I19"/>
    <mergeCell ref="J17:J19"/>
    <mergeCell ref="M1:N3"/>
    <mergeCell ref="F17:F19"/>
    <mergeCell ref="G17:G19"/>
    <mergeCell ref="H17:H19"/>
    <mergeCell ref="A1:L3"/>
    <mergeCell ref="K17:K19"/>
    <mergeCell ref="L17:L19"/>
    <mergeCell ref="A10:B10"/>
    <mergeCell ref="A8:B8"/>
    <mergeCell ref="J4:L4"/>
    <mergeCell ref="A5:B5"/>
    <mergeCell ref="A4:B4"/>
    <mergeCell ref="F4:H4"/>
    <mergeCell ref="C4:E4"/>
    <mergeCell ref="B22:E22"/>
    <mergeCell ref="B23:E23"/>
    <mergeCell ref="B20:E20"/>
    <mergeCell ref="A17:A19"/>
    <mergeCell ref="A6:B6"/>
    <mergeCell ref="A7:B7"/>
    <mergeCell ref="B21:E21"/>
    <mergeCell ref="B17:E19"/>
    <mergeCell ref="A9:B9"/>
    <mergeCell ref="A11:B11"/>
    <mergeCell ref="A12:B12"/>
    <mergeCell ref="A13:B13"/>
    <mergeCell ref="A14:B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Poule</vt:lpstr>
      <vt:lpstr>Finale's</vt:lpstr>
      <vt:lpstr>GROEP-1</vt:lpstr>
      <vt:lpstr>GROEP-2</vt:lpstr>
      <vt:lpstr>GROEP-3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windowsxp</dc:creator>
  <cp:lastModifiedBy>michael</cp:lastModifiedBy>
  <cp:lastPrinted>2007-04-20T21:12:27Z</cp:lastPrinted>
  <dcterms:created xsi:type="dcterms:W3CDTF">2007-04-20T12:55:55Z</dcterms:created>
  <dcterms:modified xsi:type="dcterms:W3CDTF">2014-06-05T19:09:37Z</dcterms:modified>
</cp:coreProperties>
</file>